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RVL\Downloads\"/>
    </mc:Choice>
  </mc:AlternateContent>
  <xr:revisionPtr revIDLastSave="0" documentId="13_ncr:1_{F38A2D14-8D6B-4C5E-8685-403DE1621427}" xr6:coauthVersionLast="43" xr6:coauthVersionMax="43" xr10:uidLastSave="{00000000-0000-0000-0000-000000000000}"/>
  <bookViews>
    <workbookView xWindow="28680" yWindow="-120" windowWidth="29040" windowHeight="17640" activeTab="2" xr2:uid="{00000000-000D-0000-FFFF-FFFF00000000}"/>
  </bookViews>
  <sheets>
    <sheet name="Info" sheetId="1" r:id="rId1"/>
    <sheet name="NTC (R)" sheetId="2" r:id="rId2"/>
    <sheet name="NTC (U)" sheetId="3" r:id="rId3"/>
    <sheet name="AdcX" sheetId="4" r:id="rId4"/>
    <sheet name="AdcVccX" sheetId="5" r:id="rId5"/>
  </sheet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8" i="5" l="1"/>
  <c r="G6" i="5" s="1"/>
  <c r="I6" i="5" s="1"/>
  <c r="D7" i="5"/>
  <c r="F3" i="4"/>
  <c r="H3" i="4" s="1"/>
  <c r="C30" i="3"/>
  <c r="C29" i="3"/>
  <c r="C28" i="3"/>
  <c r="C27" i="3"/>
  <c r="C26" i="3"/>
  <c r="C25" i="3"/>
  <c r="C24" i="3"/>
  <c r="C23" i="3"/>
  <c r="C22" i="3"/>
  <c r="C21" i="3"/>
  <c r="C20" i="3"/>
  <c r="C19" i="3"/>
  <c r="C18" i="3"/>
  <c r="C17" i="3"/>
  <c r="C16" i="3"/>
  <c r="C15" i="3"/>
  <c r="C14" i="3"/>
  <c r="C13" i="3"/>
  <c r="C12" i="3"/>
  <c r="C11" i="3"/>
  <c r="C10" i="3"/>
  <c r="C6" i="3"/>
  <c r="C5" i="3"/>
  <c r="D30" i="2"/>
  <c r="D29" i="2"/>
  <c r="D28" i="2"/>
  <c r="D27" i="2"/>
  <c r="D26" i="2"/>
  <c r="D25" i="2"/>
  <c r="D24" i="2"/>
  <c r="D23" i="2"/>
  <c r="D22" i="2"/>
  <c r="D21" i="2"/>
  <c r="D20" i="2"/>
  <c r="D19" i="2"/>
  <c r="D18" i="2"/>
  <c r="D17" i="2"/>
  <c r="D16" i="2"/>
  <c r="D15" i="2"/>
  <c r="D14" i="2"/>
  <c r="D13" i="2"/>
  <c r="D12" i="2"/>
  <c r="D11" i="2"/>
  <c r="D10" i="2"/>
  <c r="D6" i="2"/>
  <c r="J5" i="2"/>
  <c r="J10" i="2" s="1"/>
  <c r="D5" i="2"/>
  <c r="J5" i="3" l="1"/>
  <c r="I5" i="3"/>
  <c r="I10" i="3" s="1"/>
  <c r="J10" i="3"/>
  <c r="I5" i="2"/>
  <c r="I10" i="2" s="1"/>
  <c r="F24" i="3" l="1"/>
  <c r="G24" i="3" s="1"/>
  <c r="F16" i="3"/>
  <c r="G16" i="3" s="1"/>
  <c r="F22" i="3"/>
  <c r="G22" i="3" s="1"/>
  <c r="F23" i="3"/>
  <c r="G23" i="3" s="1"/>
  <c r="F15" i="3"/>
  <c r="G15" i="3" s="1"/>
  <c r="F30" i="3"/>
  <c r="G30" i="3" s="1"/>
  <c r="F14" i="3"/>
  <c r="G14" i="3" s="1"/>
  <c r="F12" i="3"/>
  <c r="G12" i="3" s="1"/>
  <c r="F25" i="3"/>
  <c r="G25" i="3" s="1"/>
  <c r="F10" i="3"/>
  <c r="G10" i="3" s="1"/>
  <c r="F18" i="3"/>
  <c r="G18" i="3" s="1"/>
  <c r="F13" i="3"/>
  <c r="G13" i="3" s="1"/>
  <c r="F17" i="3"/>
  <c r="G17" i="3" s="1"/>
  <c r="F11" i="3"/>
  <c r="G11" i="3" s="1"/>
  <c r="F21" i="3"/>
  <c r="G21" i="3" s="1"/>
  <c r="F28" i="3"/>
  <c r="G28" i="3" s="1"/>
  <c r="F20" i="3"/>
  <c r="G20" i="3" s="1"/>
  <c r="F27" i="3"/>
  <c r="G27" i="3" s="1"/>
  <c r="F19" i="3"/>
  <c r="G19" i="3" s="1"/>
  <c r="F26" i="2"/>
  <c r="G26" i="2" s="1"/>
  <c r="F18" i="2"/>
  <c r="G18" i="2" s="1"/>
  <c r="F23" i="2"/>
  <c r="G23" i="2" s="1"/>
  <c r="F15" i="2"/>
  <c r="G15" i="2" s="1"/>
  <c r="F11" i="2"/>
  <c r="G11" i="2" s="1"/>
  <c r="F24" i="2"/>
  <c r="G24" i="2" s="1"/>
  <c r="F28" i="2"/>
  <c r="G28" i="2" s="1"/>
  <c r="F20" i="2"/>
  <c r="G20" i="2" s="1"/>
  <c r="F12" i="2"/>
  <c r="G12" i="2" s="1"/>
  <c r="F10" i="2"/>
  <c r="G10" i="2" s="1"/>
  <c r="F25" i="2"/>
  <c r="G25" i="2" s="1"/>
  <c r="F17" i="2"/>
  <c r="G17" i="2" s="1"/>
  <c r="F30" i="2"/>
  <c r="G30" i="2" s="1"/>
  <c r="F22" i="2"/>
  <c r="G22" i="2" s="1"/>
  <c r="F14" i="2"/>
  <c r="G14" i="2" s="1"/>
  <c r="F27" i="2"/>
  <c r="G27" i="2" s="1"/>
  <c r="F19" i="2"/>
  <c r="G19" i="2" s="1"/>
  <c r="F16" i="2"/>
  <c r="G16" i="2" s="1"/>
  <c r="F21" i="2"/>
  <c r="G21" i="2" s="1"/>
  <c r="F29" i="2"/>
  <c r="G29" i="2" s="1"/>
  <c r="F13" i="2"/>
  <c r="G13" i="2" s="1"/>
  <c r="F29" i="3"/>
  <c r="G29" i="3" s="1"/>
  <c r="F26" i="3"/>
  <c r="G2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100-000001000000}">
      <text>
        <r>
          <rPr>
            <sz val="9"/>
            <color rgb="FF000000"/>
            <rFont val="Tahoma"/>
            <family val="2"/>
          </rPr>
          <t>Real temperature of NTC sensor,
(2 measurements are needed for R25 and Beta calculation - it is recommended to use temperatures with at least 60C difference, e.g. for 40C and for 100C)</t>
        </r>
      </text>
    </comment>
    <comment ref="C4" authorId="0" shapeId="0" xr:uid="{00000000-0006-0000-0100-000003000000}">
      <text>
        <r>
          <rPr>
            <sz val="9"/>
            <color rgb="FF000000"/>
            <rFont val="Tahoma"/>
            <family val="2"/>
          </rPr>
          <t xml:space="preserve">Resistance of NTC sensor at current temperature  
</t>
        </r>
      </text>
    </comment>
    <comment ref="D4" authorId="0" shapeId="0" xr:uid="{00000000-0006-0000-0100-000005000000}">
      <text>
        <r>
          <rPr>
            <sz val="9"/>
            <color rgb="FF000000"/>
            <rFont val="Tahoma"/>
            <family val="2"/>
          </rPr>
          <t>Calculated voltage level at the current temperature. This value can is calculated from resistance, Rpullup and VREF values (see below).</t>
        </r>
      </text>
    </comment>
    <comment ref="B9" authorId="0" shapeId="0" xr:uid="{00000000-0006-0000-0100-000002000000}">
      <text>
        <r>
          <rPr>
            <sz val="9"/>
            <color rgb="FF000000"/>
            <rFont val="Tahoma"/>
            <family val="2"/>
          </rPr>
          <t>Real temperature [C] of the sensor.</t>
        </r>
      </text>
    </comment>
    <comment ref="C9" authorId="0" shapeId="0" xr:uid="{00000000-0006-0000-0100-000004000000}">
      <text>
        <r>
          <rPr>
            <sz val="9"/>
            <color rgb="FF000000"/>
            <rFont val="Tahoma"/>
            <family val="2"/>
          </rPr>
          <t xml:space="preserve">Resistance of the sensor at the current temperature.
If you do not have resistance but have voltage levels than use NTC (U) sheet instead.
</t>
        </r>
      </text>
    </comment>
    <comment ref="D9" authorId="0" shapeId="0" xr:uid="{00000000-0006-0000-0100-000006000000}">
      <text>
        <r>
          <rPr>
            <sz val="9"/>
            <color rgb="FF000000"/>
            <rFont val="Tahoma"/>
            <family val="2"/>
          </rPr>
          <t>Voltage level at the current temperature. This value is calculated from resistance, Rpullup and VREF values (see below).
If you have voltage levels table than use NTC (U) sheet instead.</t>
        </r>
      </text>
    </comment>
    <comment ref="F9" authorId="0" shapeId="0" xr:uid="{00000000-0006-0000-0100-000007000000}">
      <text>
        <r>
          <rPr>
            <sz val="9"/>
            <color rgb="FF000000"/>
            <rFont val="Tahoma"/>
            <family val="2"/>
          </rPr>
          <t xml:space="preserve">Calculated temperature [C] (with given R25 and beta parameters)
</t>
        </r>
      </text>
    </comment>
    <comment ref="G9" authorId="0" shapeId="0" xr:uid="{00000000-0006-0000-0100-000008000000}">
      <text>
        <r>
          <rPr>
            <sz val="9"/>
            <color rgb="FF000000"/>
            <rFont val="Tahoma"/>
            <family val="2"/>
          </rPr>
          <t xml:space="preserve">Tempertature error [C] between real temperature and calculated temperature.
Green - excellent! (+/- 1C)
Yellow - not bad (+/- 2C)
Red - not accurate
</t>
        </r>
      </text>
    </comment>
    <comment ref="I10" authorId="0" shapeId="0" xr:uid="{00000000-0006-0000-0100-000009000000}">
      <text>
        <r>
          <rPr>
            <sz val="9"/>
            <color rgb="FF000000"/>
            <rFont val="Tahoma"/>
            <family val="2"/>
          </rPr>
          <t>You can adjust these values to get equal temperatures (real and calculated). Both charts should be equal in interested range.</t>
        </r>
      </text>
    </comment>
    <comment ref="J10" authorId="0" shapeId="0" xr:uid="{00000000-0006-0000-0100-00000A000000}">
      <text>
        <r>
          <rPr>
            <sz val="9"/>
            <color rgb="FF000000"/>
            <rFont val="Tahoma"/>
            <family val="2"/>
          </rPr>
          <t>You can adjust these values to get equal temperatures (real and calculated). Both charts should be equal in interested 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200-000001000000}">
      <text>
        <r>
          <rPr>
            <sz val="9"/>
            <color rgb="FF000000"/>
            <rFont val="Tahoma"/>
            <family val="2"/>
          </rPr>
          <t>Real temperature of NTC sensor,
(2 measurements are needed for R25 and Beta calculation - it is recommended to use temperatures with at least 60C difference, e.g. for 40C and for 100C)</t>
        </r>
      </text>
    </comment>
    <comment ref="C4" authorId="0" shapeId="0" xr:uid="{00000000-0006-0000-0200-000004000000}">
      <text>
        <r>
          <rPr>
            <sz val="9"/>
            <color rgb="FF000000"/>
            <rFont val="Tahoma"/>
            <family val="2"/>
          </rPr>
          <t xml:space="preserve">Calculated resistance of NTC sensor at current temperature  
If you have already resistance table than please use NTC (R) sheet instead.
</t>
        </r>
      </text>
    </comment>
    <comment ref="D4" authorId="0" shapeId="0" xr:uid="{00000000-0006-0000-0200-000006000000}">
      <text>
        <r>
          <rPr>
            <sz val="9"/>
            <color rgb="FF000000"/>
            <rFont val="Tahoma"/>
            <family val="2"/>
          </rPr>
          <t>Voltage level at the current temperature. 
Please remember to enter Rpullup and VREF values below for which voltage levels where measured.</t>
        </r>
      </text>
    </comment>
    <comment ref="B9" authorId="0" shapeId="0" xr:uid="{00000000-0006-0000-0200-000002000000}">
      <text>
        <r>
          <rPr>
            <sz val="9"/>
            <color rgb="FF000000"/>
            <rFont val="Tahoma"/>
            <family val="2"/>
          </rPr>
          <t>Real temperature [C] of the sensor.</t>
        </r>
      </text>
    </comment>
    <comment ref="C9" authorId="0" shapeId="0" xr:uid="{00000000-0006-0000-0200-000005000000}">
      <text>
        <r>
          <rPr>
            <sz val="9"/>
            <color rgb="FF000000"/>
            <rFont val="Tahoma"/>
            <family val="2"/>
          </rPr>
          <t xml:space="preserve">Calculated resistance of the sensor at the current temperature.
If you have already resistance table than please use NTC (R) sheet instead.
</t>
        </r>
      </text>
    </comment>
    <comment ref="D9" authorId="0" shapeId="0" xr:uid="{00000000-0006-0000-0200-000007000000}">
      <text>
        <r>
          <rPr>
            <sz val="9"/>
            <color rgb="FF000000"/>
            <rFont val="Tahoma"/>
            <family val="2"/>
          </rPr>
          <t>Voltage level at the current temperature. 
Please remember to enter Rpullup and VREF values below for which voltage levels where measured.</t>
        </r>
      </text>
    </comment>
    <comment ref="F9" authorId="0" shapeId="0" xr:uid="{00000000-0006-0000-0200-000008000000}">
      <text>
        <r>
          <rPr>
            <sz val="9"/>
            <color rgb="FF000000"/>
            <rFont val="Tahoma"/>
            <family val="2"/>
          </rPr>
          <t xml:space="preserve">Calculated temperature [C] (with given R25 and beta parameters)
</t>
        </r>
      </text>
    </comment>
    <comment ref="G9" authorId="0" shapeId="0" xr:uid="{00000000-0006-0000-0200-000009000000}">
      <text>
        <r>
          <rPr>
            <sz val="9"/>
            <color rgb="FF000000"/>
            <rFont val="Tahoma"/>
            <family val="2"/>
          </rPr>
          <t xml:space="preserve">Tempertature error [C] between real temperature and calculated temperature.
Green - excellent! (+/- 1C)
Yellow - not bad (+/- 2C)
Red - not accurate
</t>
        </r>
      </text>
    </comment>
    <comment ref="I10" authorId="0" shapeId="0" xr:uid="{00000000-0006-0000-0200-00000A000000}">
      <text>
        <r>
          <rPr>
            <sz val="9"/>
            <color rgb="FF000000"/>
            <rFont val="Tahoma"/>
            <family val="2"/>
          </rPr>
          <t>You can adjust these values to get equal temperatures (real and calculated). Both charts should be equal in interested range.</t>
        </r>
      </text>
    </comment>
    <comment ref="J10" authorId="0" shapeId="0" xr:uid="{00000000-0006-0000-0200-00000B000000}">
      <text>
        <r>
          <rPr>
            <sz val="9"/>
            <color rgb="FF000000"/>
            <rFont val="Tahoma"/>
            <family val="2"/>
          </rPr>
          <t>You can adjust these values to get equal temperatures (real and calculated). Both charts should be equal in interested range.</t>
        </r>
      </text>
    </comment>
    <comment ref="B34" authorId="0" shapeId="0" xr:uid="{00000000-0006-0000-0200-000003000000}">
      <text>
        <r>
          <rPr>
            <b/>
            <sz val="9"/>
            <color rgb="FF000000"/>
            <rFont val="Tahoma"/>
            <family val="2"/>
          </rPr>
          <t>Please note!</t>
        </r>
        <r>
          <rPr>
            <sz val="9"/>
            <color rgb="FF000000"/>
            <rFont val="Tahoma"/>
          </rPr>
          <t xml:space="preserve"> 
If you have voltage output characteristics from ECU than you should enter VREF for ECU (5.0V usually). If you have voltage output characteristics from UTCOMP than you should enter VREF for UTCOMP.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300-000001000000}">
      <text>
        <r>
          <rPr>
            <sz val="9"/>
            <color rgb="FF000000"/>
            <rFont val="Tahoma"/>
            <family val="2"/>
          </rPr>
          <t>Voltage level at sensor</t>
        </r>
      </text>
    </comment>
    <comment ref="C3" authorId="0" shapeId="0" xr:uid="{00000000-0006-0000-0300-000002000000}">
      <text>
        <r>
          <rPr>
            <sz val="9"/>
            <color rgb="FF000000"/>
            <rFont val="Tahoma"/>
            <family val="2"/>
          </rPr>
          <t>Read value at the sensor (e.g. bar, afr, egt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400-000001000000}">
      <text>
        <r>
          <rPr>
            <sz val="9"/>
            <color rgb="FF000000"/>
            <rFont val="Tahoma"/>
            <family val="2"/>
          </rPr>
          <t>Voltage level at sensor</t>
        </r>
      </text>
    </comment>
    <comment ref="C6" authorId="0" shapeId="0" xr:uid="{00000000-0006-0000-0400-000002000000}">
      <text>
        <r>
          <rPr>
            <sz val="9"/>
            <color rgb="FF000000"/>
            <rFont val="Tahoma"/>
            <family val="2"/>
          </rPr>
          <t>Read value at the sensor (e.g. bar, afr, egt etc.)</t>
        </r>
      </text>
    </comment>
    <comment ref="D6" authorId="0" shapeId="0" xr:uid="{00000000-0006-0000-0400-000003000000}">
      <text>
        <r>
          <rPr>
            <sz val="9"/>
            <color rgb="FF000000"/>
            <rFont val="Tahoma"/>
            <family val="2"/>
          </rPr>
          <t>Calculated voltage value from resistance, Rpullup and VREF. You can also enter this value directly if you know voltage level at the sensor.</t>
        </r>
      </text>
    </comment>
  </commentList>
</comments>
</file>

<file path=xl/sharedStrings.xml><?xml version="1.0" encoding="utf-8"?>
<sst xmlns="http://schemas.openxmlformats.org/spreadsheetml/2006/main" count="62" uniqueCount="27">
  <si>
    <t>1. NTC (R) - calibration for NTC temperature sensors where resistance is known</t>
  </si>
  <si>
    <t>2. NTC (U) - calibration for NTC temperature sensors where voltage is known</t>
  </si>
  <si>
    <t>3. AdcX - calibration for linear voltage sensors (0-5V) connected to AdcX inputs</t>
  </si>
  <si>
    <t>4. AdcVccX - calibration for linear resistance sensors connected to AdcVccX inputs</t>
  </si>
  <si>
    <r>
      <rPr>
        <sz val="11"/>
        <color rgb="FF000000"/>
        <rFont val="Calibri"/>
        <family val="2"/>
      </rPr>
      <t xml:space="preserve">More information and latest excel can be found at </t>
    </r>
    <r>
      <rPr>
        <b/>
        <sz val="11"/>
        <color rgb="FF000000"/>
        <rFont val="Calibri"/>
        <family val="2"/>
      </rPr>
      <t>forum.reveltronics.com</t>
    </r>
    <r>
      <rPr>
        <sz val="11"/>
        <color rgb="FF000000"/>
        <rFont val="Calibri"/>
        <family val="2"/>
      </rPr>
      <t xml:space="preserve"> (Category UTCOMP -&gt; Tutorials)</t>
    </r>
  </si>
  <si>
    <t>Calculator for NTC sensor parameters</t>
  </si>
  <si>
    <t>T [C]</t>
  </si>
  <si>
    <t>R [ohm]</t>
  </si>
  <si>
    <t>U [ V ]</t>
  </si>
  <si>
    <t>R(25C) [ohm]</t>
  </si>
  <si>
    <r>
      <rPr>
        <b/>
        <sz val="10"/>
        <color rgb="FFF2F2F2"/>
        <rFont val="Symbol"/>
        <family val="1"/>
        <charset val="2"/>
      </rPr>
      <t>b</t>
    </r>
    <r>
      <rPr>
        <b/>
        <sz val="10"/>
        <color rgb="FFF2F2F2"/>
        <rFont val="Arial CE"/>
      </rPr>
      <t xml:space="preserve"> (B25/100) [K]</t>
    </r>
  </si>
  <si>
    <t xml:space="preserve"> Calculated parameters (enter it in UTCOMP NTC settings)</t>
  </si>
  <si>
    <t>Compare real and calculated temperature for given parameters</t>
  </si>
  <si>
    <t>Tcalc [C]</t>
  </si>
  <si>
    <t>Terr [C]</t>
  </si>
  <si>
    <t>Adjust these values to get similar charts in interested range.</t>
  </si>
  <si>
    <t>Rpullup [ohm]</t>
  </si>
  <si>
    <t>Pullup resistor (in UTCOMP-3 and UTCOMP-PRO = 1000 ohm)</t>
  </si>
  <si>
    <t>VREF [V]</t>
  </si>
  <si>
    <t xml:space="preserve">Voltage reference (usually 5.2V or 5.4V - you can read it in "readings" tab in UTCOMP app) </t>
  </si>
  <si>
    <t>U [V]</t>
  </si>
  <si>
    <t>VAL</t>
  </si>
  <si>
    <t>a=</t>
  </si>
  <si>
    <t>b=</t>
  </si>
  <si>
    <t>(1)</t>
  </si>
  <si>
    <t>(2)</t>
  </si>
  <si>
    <t>Ucalc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</si>
</sst>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00;[Red]\-[$$-409]#,##0.00"/>
    <numFmt numFmtId="165" formatCode="0.0"/>
    <numFmt numFmtId="166" formatCode="0.000"/>
  </numFmts>
  <fonts count="20">
    <font>
      <sz val="10"/>
      <name val="Arial"/>
      <family val="2"/>
    </font>
    <font>
      <u/>
      <sz val="10"/>
      <name val="Arial"/>
      <family val="2"/>
    </font>
    <font>
      <sz val="10"/>
      <name val="Arial CE"/>
    </font>
    <font>
      <sz val="11"/>
      <color rgb="FF000000"/>
      <name val="Calibri"/>
      <family val="2"/>
    </font>
    <font>
      <sz val="12"/>
      <color rgb="FF0000FF"/>
      <name val="Calibri"/>
      <family val="2"/>
    </font>
    <font>
      <u/>
      <sz val="11"/>
      <color rgb="FF0563C1"/>
      <name val="Calibri"/>
      <family val="2"/>
    </font>
    <font>
      <sz val="12"/>
      <name val="Calibri"/>
      <family val="2"/>
    </font>
    <font>
      <b/>
      <sz val="11"/>
      <color rgb="FF000000"/>
      <name val="Calibri"/>
      <family val="2"/>
    </font>
    <font>
      <sz val="12"/>
      <name val="Arial CE"/>
    </font>
    <font>
      <b/>
      <sz val="10"/>
      <name val="Arial CE"/>
    </font>
    <font>
      <b/>
      <sz val="10"/>
      <color rgb="FFF2F2F2"/>
      <name val="Arial CE"/>
    </font>
    <font>
      <b/>
      <sz val="10"/>
      <color rgb="FFF2F2F2"/>
      <name val="Symbol"/>
      <family val="1"/>
      <charset val="2"/>
    </font>
    <font>
      <sz val="10"/>
      <color rgb="FFF2F2F2"/>
      <name val="Arial CE"/>
    </font>
    <font>
      <sz val="10"/>
      <color rgb="FFBFBFBF"/>
      <name val="Arial CE"/>
    </font>
    <font>
      <b/>
      <sz val="10"/>
      <name val="Arial CE"/>
      <family val="1"/>
      <charset val="2"/>
    </font>
    <font>
      <sz val="12"/>
      <color rgb="FFFF0000"/>
      <name val="Arial CE"/>
    </font>
    <font>
      <sz val="9"/>
      <color rgb="FF000000"/>
      <name val="Tahoma"/>
      <family val="2"/>
    </font>
    <font>
      <b/>
      <sz val="9"/>
      <color rgb="FF000000"/>
      <name val="Tahoma"/>
      <family val="2"/>
    </font>
    <font>
      <sz val="9"/>
      <color rgb="FF000000"/>
      <name val="Tahoma"/>
    </font>
    <font>
      <sz val="10"/>
      <name val="Arial"/>
      <family val="2"/>
    </font>
  </fonts>
  <fills count="9">
    <fill>
      <patternFill patternType="none"/>
    </fill>
    <fill>
      <patternFill patternType="gray125"/>
    </fill>
    <fill>
      <patternFill patternType="solid">
        <fgColor rgb="FFDAE3F3"/>
        <bgColor rgb="FFD9D9D9"/>
      </patternFill>
    </fill>
    <fill>
      <patternFill patternType="solid">
        <fgColor rgb="FFFFE699"/>
        <bgColor rgb="FFFFF2CC"/>
      </patternFill>
    </fill>
    <fill>
      <patternFill patternType="solid">
        <fgColor rgb="FFBDD7EE"/>
        <bgColor rgb="FFD9D9D9"/>
      </patternFill>
    </fill>
    <fill>
      <patternFill patternType="solid">
        <fgColor rgb="FFFFFF00"/>
        <bgColor rgb="FFFFFF00"/>
      </patternFill>
    </fill>
    <fill>
      <patternFill patternType="solid">
        <fgColor rgb="FF000000"/>
        <bgColor rgb="FF003300"/>
      </patternFill>
    </fill>
    <fill>
      <patternFill patternType="solid">
        <fgColor rgb="FFFFFFFF"/>
        <bgColor rgb="FFF2F2F2"/>
      </patternFill>
    </fill>
    <fill>
      <patternFill patternType="solid">
        <fgColor rgb="FFF2F2F2"/>
        <bgColor rgb="FFFFFFFF"/>
      </patternFill>
    </fill>
  </fills>
  <borders count="26">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hair">
        <color auto="1"/>
      </right>
      <top/>
      <bottom style="hair">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hair">
        <color auto="1"/>
      </right>
      <top style="hair">
        <color auto="1"/>
      </top>
      <bottom style="hair">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hair">
        <color auto="1"/>
      </left>
      <right style="hair">
        <color auto="1"/>
      </right>
      <top style="hair">
        <color auto="1"/>
      </top>
      <bottom style="hair">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s>
  <cellStyleXfs count="8">
    <xf numFmtId="0" fontId="0" fillId="0" borderId="0"/>
    <xf numFmtId="0" fontId="5" fillId="0" borderId="0"/>
    <xf numFmtId="0" fontId="1" fillId="0" borderId="0" applyBorder="0" applyAlignment="0" applyProtection="0"/>
    <xf numFmtId="164" fontId="1" fillId="0" borderId="0" applyBorder="0" applyAlignment="0" applyProtection="0"/>
    <xf numFmtId="0" fontId="19" fillId="0" borderId="0" applyBorder="0" applyProtection="0">
      <alignment horizontal="center"/>
    </xf>
    <xf numFmtId="0" fontId="19" fillId="0" borderId="0" applyBorder="0" applyProtection="0">
      <alignment horizontal="center" textRotation="90"/>
    </xf>
    <xf numFmtId="0" fontId="2" fillId="0" borderId="0"/>
    <xf numFmtId="0" fontId="3" fillId="0" borderId="0"/>
  </cellStyleXfs>
  <cellXfs count="60">
    <xf numFmtId="0" fontId="0" fillId="0" borderId="0" xfId="0"/>
    <xf numFmtId="0" fontId="8" fillId="4" borderId="5" xfId="6" applyFont="1" applyFill="1" applyBorder="1" applyAlignment="1">
      <alignment vertical="center"/>
    </xf>
    <xf numFmtId="0" fontId="3" fillId="0" borderId="0" xfId="7"/>
    <xf numFmtId="0" fontId="2" fillId="0" borderId="0" xfId="6"/>
    <xf numFmtId="0" fontId="4" fillId="2" borderId="1" xfId="1" applyFont="1" applyFill="1" applyBorder="1" applyAlignment="1" applyProtection="1"/>
    <xf numFmtId="0" fontId="6" fillId="0" borderId="0" xfId="7" applyFont="1"/>
    <xf numFmtId="0" fontId="4" fillId="2" borderId="2" xfId="1" applyFont="1" applyFill="1" applyBorder="1" applyAlignment="1" applyProtection="1"/>
    <xf numFmtId="0" fontId="4" fillId="2" borderId="3" xfId="1" applyFont="1" applyFill="1" applyBorder="1" applyAlignment="1" applyProtection="1"/>
    <xf numFmtId="0" fontId="3" fillId="3" borderId="4" xfId="7" applyFont="1" applyFill="1" applyBorder="1"/>
    <xf numFmtId="0" fontId="2" fillId="0" borderId="0" xfId="6" applyFont="1"/>
    <xf numFmtId="0" fontId="2" fillId="0" borderId="0" xfId="6" applyAlignment="1">
      <alignment vertical="center"/>
    </xf>
    <xf numFmtId="0" fontId="9" fillId="5" borderId="6" xfId="6" applyFont="1" applyFill="1" applyBorder="1" applyAlignment="1">
      <alignment horizontal="center"/>
    </xf>
    <xf numFmtId="0" fontId="9" fillId="5" borderId="7" xfId="6" applyFont="1" applyFill="1" applyBorder="1" applyAlignment="1">
      <alignment horizontal="center"/>
    </xf>
    <xf numFmtId="0" fontId="9" fillId="0" borderId="8" xfId="6" applyFont="1" applyBorder="1" applyAlignment="1">
      <alignment horizontal="center"/>
    </xf>
    <xf numFmtId="0" fontId="9" fillId="0" borderId="0" xfId="6" applyFont="1" applyAlignment="1">
      <alignment horizontal="center"/>
    </xf>
    <xf numFmtId="0" fontId="10" fillId="6" borderId="6" xfId="6" applyFont="1" applyFill="1" applyBorder="1" applyAlignment="1">
      <alignment horizontal="right"/>
    </xf>
    <xf numFmtId="0" fontId="11" fillId="6" borderId="7" xfId="6" applyFont="1" applyFill="1" applyBorder="1" applyAlignment="1">
      <alignment horizontal="right"/>
    </xf>
    <xf numFmtId="0" fontId="3" fillId="7" borderId="9" xfId="7" applyFill="1" applyBorder="1" applyAlignment="1">
      <alignment horizontal="left" indent="1"/>
    </xf>
    <xf numFmtId="165" fontId="3" fillId="7" borderId="10" xfId="7" applyNumberFormat="1" applyFill="1" applyBorder="1" applyAlignment="1">
      <alignment horizontal="left" indent="1"/>
    </xf>
    <xf numFmtId="2" fontId="3" fillId="8" borderId="11" xfId="7" applyNumberFormat="1" applyFill="1" applyBorder="1"/>
    <xf numFmtId="2" fontId="3" fillId="0" borderId="0" xfId="7" applyNumberFormat="1"/>
    <xf numFmtId="0" fontId="12" fillId="0" borderId="0" xfId="6" applyFont="1"/>
    <xf numFmtId="1" fontId="2" fillId="7" borderId="12" xfId="6" applyNumberFormat="1" applyFill="1" applyBorder="1"/>
    <xf numFmtId="1" fontId="2" fillId="7" borderId="13" xfId="6" applyNumberFormat="1" applyFill="1" applyBorder="1"/>
    <xf numFmtId="0" fontId="13" fillId="0" borderId="0" xfId="6" applyFont="1"/>
    <xf numFmtId="0" fontId="3" fillId="7" borderId="12" xfId="7" applyFill="1" applyBorder="1" applyAlignment="1">
      <alignment horizontal="left" indent="1"/>
    </xf>
    <xf numFmtId="165" fontId="3" fillId="7" borderId="13" xfId="7" applyNumberFormat="1" applyFill="1" applyBorder="1" applyAlignment="1">
      <alignment horizontal="left" indent="1"/>
    </xf>
    <xf numFmtId="0" fontId="9" fillId="5" borderId="14" xfId="6" applyFont="1" applyFill="1" applyBorder="1" applyAlignment="1">
      <alignment horizontal="center"/>
    </xf>
    <xf numFmtId="0" fontId="9" fillId="5" borderId="15" xfId="6" applyFont="1" applyFill="1" applyBorder="1" applyAlignment="1">
      <alignment horizontal="center"/>
    </xf>
    <xf numFmtId="0" fontId="9" fillId="0" borderId="11" xfId="6" applyFont="1" applyBorder="1" applyAlignment="1">
      <alignment horizontal="center"/>
    </xf>
    <xf numFmtId="0" fontId="9" fillId="0" borderId="16" xfId="6" applyFont="1" applyBorder="1" applyAlignment="1">
      <alignment horizontal="center"/>
    </xf>
    <xf numFmtId="0" fontId="10" fillId="6" borderId="14" xfId="6" applyFont="1" applyFill="1" applyBorder="1" applyAlignment="1">
      <alignment horizontal="right"/>
    </xf>
    <xf numFmtId="0" fontId="11" fillId="6" borderId="15" xfId="6" applyFont="1" applyFill="1" applyBorder="1" applyAlignment="1">
      <alignment horizontal="right"/>
    </xf>
    <xf numFmtId="0" fontId="14" fillId="0" borderId="0" xfId="6" applyFont="1" applyBorder="1"/>
    <xf numFmtId="0" fontId="5" fillId="0" borderId="0" xfId="1" applyBorder="1" applyAlignment="1" applyProtection="1"/>
    <xf numFmtId="2" fontId="2" fillId="0" borderId="0" xfId="6" applyNumberFormat="1"/>
    <xf numFmtId="165" fontId="2" fillId="8" borderId="16" xfId="6" applyNumberFormat="1" applyFill="1" applyBorder="1"/>
    <xf numFmtId="165" fontId="2" fillId="0" borderId="16" xfId="6" applyNumberFormat="1" applyBorder="1"/>
    <xf numFmtId="0" fontId="2" fillId="0" borderId="0" xfId="6"/>
    <xf numFmtId="0" fontId="15" fillId="5" borderId="17" xfId="6" applyFont="1" applyFill="1" applyBorder="1"/>
    <xf numFmtId="0" fontId="9" fillId="0" borderId="17" xfId="6" applyFont="1" applyBorder="1" applyAlignment="1">
      <alignment horizontal="right"/>
    </xf>
    <xf numFmtId="0" fontId="15" fillId="5" borderId="18" xfId="6" applyFont="1" applyFill="1" applyBorder="1"/>
    <xf numFmtId="166" fontId="9" fillId="0" borderId="18" xfId="6" applyNumberFormat="1" applyFont="1" applyBorder="1" applyAlignment="1">
      <alignment horizontal="right"/>
    </xf>
    <xf numFmtId="0" fontId="9" fillId="5" borderId="19" xfId="6" applyFont="1" applyFill="1" applyBorder="1" applyAlignment="1">
      <alignment horizontal="center"/>
    </xf>
    <xf numFmtId="0" fontId="9" fillId="7" borderId="17" xfId="6" applyFont="1" applyFill="1" applyBorder="1" applyAlignment="1">
      <alignment horizontal="center"/>
    </xf>
    <xf numFmtId="0" fontId="9" fillId="5" borderId="20" xfId="6" applyFont="1" applyFill="1" applyBorder="1" applyAlignment="1">
      <alignment horizontal="center"/>
    </xf>
    <xf numFmtId="0" fontId="3" fillId="7" borderId="21" xfId="7" applyFill="1" applyBorder="1" applyAlignment="1">
      <alignment horizontal="left" indent="1"/>
    </xf>
    <xf numFmtId="165" fontId="3" fillId="8" borderId="22" xfId="7" applyNumberFormat="1" applyFill="1" applyBorder="1" applyAlignment="1">
      <alignment horizontal="left" indent="1"/>
    </xf>
    <xf numFmtId="2" fontId="3" fillId="7" borderId="23" xfId="7" applyNumberFormat="1" applyFill="1" applyBorder="1"/>
    <xf numFmtId="0" fontId="3" fillId="7" borderId="24" xfId="7" applyFill="1" applyBorder="1" applyAlignment="1">
      <alignment horizontal="left" indent="1"/>
    </xf>
    <xf numFmtId="2" fontId="3" fillId="7" borderId="25" xfId="7" applyNumberFormat="1" applyFill="1" applyBorder="1"/>
    <xf numFmtId="0" fontId="2" fillId="8" borderId="4" xfId="6" applyFill="1" applyBorder="1"/>
    <xf numFmtId="0" fontId="9" fillId="5" borderId="4" xfId="6" applyFont="1" applyFill="1" applyBorder="1" applyAlignment="1">
      <alignment horizontal="center"/>
    </xf>
    <xf numFmtId="0" fontId="9" fillId="8" borderId="4" xfId="6" applyFont="1" applyFill="1" applyBorder="1"/>
    <xf numFmtId="2" fontId="10" fillId="6" borderId="4" xfId="6" applyNumberFormat="1" applyFont="1" applyFill="1" applyBorder="1" applyAlignment="1">
      <alignment horizontal="left"/>
    </xf>
    <xf numFmtId="49" fontId="9" fillId="8" borderId="4" xfId="6" applyNumberFormat="1" applyFont="1" applyFill="1" applyBorder="1" applyAlignment="1">
      <alignment horizontal="right"/>
    </xf>
    <xf numFmtId="0" fontId="2" fillId="0" borderId="4" xfId="6" applyBorder="1"/>
    <xf numFmtId="0" fontId="9" fillId="8" borderId="4" xfId="6" applyFont="1" applyFill="1" applyBorder="1" applyAlignment="1">
      <alignment horizontal="center"/>
    </xf>
    <xf numFmtId="166" fontId="2" fillId="8" borderId="4" xfId="6" applyNumberFormat="1" applyFill="1" applyBorder="1"/>
    <xf numFmtId="0" fontId="3" fillId="0" borderId="0" xfId="7" applyFont="1"/>
  </cellXfs>
  <cellStyles count="8">
    <cellStyle name="Excel Built-in Normal" xfId="7" xr:uid="{00000000-0005-0000-0000-00000B000000}"/>
    <cellStyle name="Heading" xfId="4" xr:uid="{00000000-0005-0000-0000-000008000000}"/>
    <cellStyle name="Heading1" xfId="5" xr:uid="{00000000-0005-0000-0000-000009000000}"/>
    <cellStyle name="Hiperłącze" xfId="1" builtinId="8"/>
    <cellStyle name="Normalny" xfId="0" builtinId="0"/>
    <cellStyle name="Normalny 2" xfId="6" xr:uid="{00000000-0005-0000-0000-00000A000000}"/>
    <cellStyle name="Result" xfId="2" xr:uid="{00000000-0005-0000-0000-000006000000}"/>
    <cellStyle name="Result2" xfId="3" xr:uid="{00000000-0005-0000-0000-000007000000}"/>
  </cellStyles>
  <dxfs count="6">
    <dxf>
      <font>
        <color rgb="FFC00000"/>
        <name val="Arial"/>
        <family val="2"/>
      </font>
      <fill>
        <patternFill>
          <bgColor rgb="FFFBB7B7"/>
        </patternFill>
      </fill>
    </dxf>
    <dxf>
      <font>
        <color rgb="FF806000"/>
        <name val="Arial"/>
        <family val="2"/>
      </font>
      <fill>
        <patternFill>
          <bgColor rgb="FFFFF2CC"/>
        </patternFill>
      </fill>
    </dxf>
    <dxf>
      <font>
        <color rgb="FF385724"/>
        <name val="Arial"/>
        <family val="2"/>
      </font>
      <fill>
        <patternFill>
          <bgColor rgb="FFC5E0B4"/>
        </patternFill>
      </fill>
    </dxf>
    <dxf>
      <font>
        <color rgb="FFC00000"/>
        <name val="Arial"/>
        <family val="2"/>
      </font>
      <fill>
        <patternFill>
          <bgColor rgb="FFFBB7B7"/>
        </patternFill>
      </fill>
    </dxf>
    <dxf>
      <font>
        <color rgb="FF806000"/>
        <name val="Arial"/>
        <family val="2"/>
      </font>
      <fill>
        <patternFill>
          <bgColor rgb="FFFFF2CC"/>
        </patternFill>
      </fill>
    </dxf>
    <dxf>
      <font>
        <color rgb="FF385724"/>
        <name val="Arial"/>
        <family val="2"/>
      </font>
      <fill>
        <patternFill>
          <bgColor rgb="FFC5E0B4"/>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6000"/>
      <rgbColor rgb="FF800080"/>
      <rgbColor rgb="FF008080"/>
      <rgbColor rgb="FFBFBFBF"/>
      <rgbColor rgb="FF808080"/>
      <rgbColor rgb="FF9999FF"/>
      <rgbColor rgb="FF993366"/>
      <rgbColor rgb="FFFFF2CC"/>
      <rgbColor rgb="FFDAE3F3"/>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F2F2F2"/>
      <rgbColor rgb="FFC5E0B4"/>
      <rgbColor rgb="FFFFE699"/>
      <rgbColor rgb="FFD9D9D9"/>
      <rgbColor rgb="FFFF99CC"/>
      <rgbColor rgb="FFCC99FF"/>
      <rgbColor rgb="FFFBB7B7"/>
      <rgbColor rgb="FF4472C4"/>
      <rgbColor rgb="FF33CCCC"/>
      <rgbColor rgb="FF99CC00"/>
      <rgbColor rgb="FFFFCC00"/>
      <rgbColor rgb="FFFF9900"/>
      <rgbColor rgb="FFED7D31"/>
      <rgbColor rgb="FF666699"/>
      <rgbColor rgb="FF969696"/>
      <rgbColor rgb="FF003366"/>
      <rgbColor rgb="FF339966"/>
      <rgbColor rgb="FF003300"/>
      <rgbColor rgb="FF333300"/>
      <rgbColor rgb="FF993300"/>
      <rgbColor rgb="FF993366"/>
      <rgbColor rgb="FF333399"/>
      <rgbColor rgb="FF3857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c:style val="2"/>
  <c:chart>
    <c:title>
      <c:tx>
        <c:rich>
          <a:bodyPr rot="0"/>
          <a:lstStyle/>
          <a:p>
            <a:pPr>
              <a:defRPr sz="1600" b="1" strike="noStrike" spc="-1">
                <a:solidFill>
                  <a:srgbClr val="000000"/>
                </a:solidFill>
                <a:latin typeface="Calibri"/>
              </a:defRPr>
            </a:pPr>
            <a:r>
              <a:rPr sz="1600" b="1" strike="noStrike" spc="-1">
                <a:solidFill>
                  <a:srgbClr val="000000"/>
                </a:solidFill>
                <a:latin typeface="Calibri"/>
              </a:rPr>
              <a:t>T [ U]</a:t>
            </a:r>
          </a:p>
        </c:rich>
      </c:tx>
      <c:layout>
        <c:manualLayout>
          <c:xMode val="edge"/>
          <c:yMode val="edge"/>
          <c:x val="0.47884871453446698"/>
          <c:y val="3.28598685605258E-2"/>
        </c:manualLayout>
      </c:layout>
      <c:overlay val="0"/>
      <c:spPr>
        <a:noFill/>
        <a:ln>
          <a:noFill/>
        </a:ln>
      </c:spPr>
    </c:title>
    <c:autoTitleDeleted val="0"/>
    <c:plotArea>
      <c:layout>
        <c:manualLayout>
          <c:layoutTarget val="inner"/>
          <c:xMode val="edge"/>
          <c:yMode val="edge"/>
          <c:x val="6.4631773020587896E-2"/>
          <c:y val="9.3067627729489094E-2"/>
          <c:w val="0.88707364539588196"/>
          <c:h val="0.833792664829341"/>
        </c:manualLayout>
      </c:layout>
      <c:scatterChart>
        <c:scatterStyle val="lineMarker"/>
        <c:varyColors val="0"/>
        <c:ser>
          <c:idx val="0"/>
          <c:order val="0"/>
          <c:spPr>
            <a:ln w="22320">
              <a:solidFill>
                <a:srgbClr val="4472C4"/>
              </a:solidFill>
              <a:round/>
            </a:ln>
          </c:spPr>
          <c:marker>
            <c:symbol val="diamond"/>
            <c:size val="6"/>
            <c:spPr>
              <a:solidFill>
                <a:srgbClr val="4472C4"/>
              </a:solidFill>
            </c:spPr>
          </c:marker>
          <c:dLbls>
            <c:spPr>
              <a:noFill/>
              <a:ln>
                <a:noFill/>
              </a:ln>
              <a:effectLst/>
            </c:spPr>
            <c:txPr>
              <a:bodyPr/>
              <a:lstStyle/>
              <a:p>
                <a:pPr>
                  <a:defRPr sz="1000" b="0" strike="noStrike" spc="-1">
                    <a:solidFill>
                      <a:srgbClr val="000000"/>
                    </a:solidFill>
                    <a:latin typeface="Calibri"/>
                  </a:defRPr>
                </a:pPr>
                <a:endParaRPr lang="pl-PL"/>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'NTC (R)'!$D$10:$D$30</c:f>
              <c:numCache>
                <c:formatCode>0.00</c:formatCode>
                <c:ptCount val="21"/>
                <c:pt idx="0">
                  <c:v>4.7126522961574508</c:v>
                </c:pt>
                <c:pt idx="1">
                  <c:v>4.4634560906515581</c:v>
                </c:pt>
                <c:pt idx="2">
                  <c:v>4.1387755102040815</c:v>
                </c:pt>
                <c:pt idx="3">
                  <c:v>3.7555555555555555</c:v>
                </c:pt>
                <c:pt idx="4">
                  <c:v>3.3159420289855071</c:v>
                </c:pt>
                <c:pt idx="5">
                  <c:v>2.8576576576576578</c:v>
                </c:pt>
                <c:pt idx="6">
                  <c:v>2.4043010752688172</c:v>
                </c:pt>
                <c:pt idx="7">
                  <c:v>1.9901234567901234</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'NTC (R)'!$B$10:$B$30</c:f>
              <c:numCache>
                <c:formatCode>General</c:formatCode>
                <c:ptCount val="21"/>
                <c:pt idx="0">
                  <c:v>10</c:v>
                </c:pt>
                <c:pt idx="1">
                  <c:v>20</c:v>
                </c:pt>
                <c:pt idx="2">
                  <c:v>30</c:v>
                </c:pt>
                <c:pt idx="3">
                  <c:v>40</c:v>
                </c:pt>
                <c:pt idx="4">
                  <c:v>50</c:v>
                </c:pt>
                <c:pt idx="5">
                  <c:v>60</c:v>
                </c:pt>
                <c:pt idx="6">
                  <c:v>70</c:v>
                </c:pt>
                <c:pt idx="7">
                  <c:v>80</c:v>
                </c:pt>
              </c:numCache>
            </c:numRef>
          </c:yVal>
          <c:smooth val="1"/>
          <c:extLst>
            <c:ext xmlns:c16="http://schemas.microsoft.com/office/drawing/2014/chart" uri="{C3380CC4-5D6E-409C-BE32-E72D297353CC}">
              <c16:uniqueId val="{00000000-210B-4893-B10B-60110A9736B0}"/>
            </c:ext>
          </c:extLst>
        </c:ser>
        <c:ser>
          <c:idx val="1"/>
          <c:order val="1"/>
          <c:spPr>
            <a:ln w="22320">
              <a:solidFill>
                <a:srgbClr val="ED7D31"/>
              </a:solidFill>
              <a:round/>
            </a:ln>
          </c:spPr>
          <c:marker>
            <c:symbol val="square"/>
            <c:size val="6"/>
            <c:spPr>
              <a:solidFill>
                <a:srgbClr val="ED7D31"/>
              </a:solidFill>
            </c:spPr>
          </c:marker>
          <c:dLbls>
            <c:spPr>
              <a:noFill/>
              <a:ln>
                <a:noFill/>
              </a:ln>
              <a:effectLst/>
            </c:spPr>
            <c:txPr>
              <a:bodyPr/>
              <a:lstStyle/>
              <a:p>
                <a:pPr>
                  <a:defRPr sz="1000" b="0" strike="noStrike" spc="-1">
                    <a:solidFill>
                      <a:srgbClr val="000000"/>
                    </a:solidFill>
                    <a:latin typeface="Calibri"/>
                  </a:defRPr>
                </a:pPr>
                <a:endParaRPr lang="pl-PL"/>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'NTC (R)'!$D$10:$D$30</c:f>
              <c:numCache>
                <c:formatCode>0.00</c:formatCode>
                <c:ptCount val="21"/>
                <c:pt idx="0">
                  <c:v>4.7126522961574508</c:v>
                </c:pt>
                <c:pt idx="1">
                  <c:v>4.4634560906515581</c:v>
                </c:pt>
                <c:pt idx="2">
                  <c:v>4.1387755102040815</c:v>
                </c:pt>
                <c:pt idx="3">
                  <c:v>3.7555555555555555</c:v>
                </c:pt>
                <c:pt idx="4">
                  <c:v>3.3159420289855071</c:v>
                </c:pt>
                <c:pt idx="5">
                  <c:v>2.8576576576576578</c:v>
                </c:pt>
                <c:pt idx="6">
                  <c:v>2.4043010752688172</c:v>
                </c:pt>
                <c:pt idx="7">
                  <c:v>1.9901234567901234</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'NTC (R)'!$F$10:$F$30</c:f>
              <c:numCache>
                <c:formatCode>0.0</c:formatCode>
                <c:ptCount val="21"/>
                <c:pt idx="0">
                  <c:v>10</c:v>
                </c:pt>
                <c:pt idx="1">
                  <c:v>19.880898401179252</c:v>
                </c:pt>
                <c:pt idx="2">
                  <c:v>29.853069611696355</c:v>
                </c:pt>
                <c:pt idx="3">
                  <c:v>39.646058365921874</c:v>
                </c:pt>
                <c:pt idx="4">
                  <c:v>49.687196493371403</c:v>
                </c:pt>
                <c:pt idx="5">
                  <c:v>59.72284584046713</c:v>
                </c:pt>
                <c:pt idx="6">
                  <c:v>69.89821152763767</c:v>
                </c:pt>
                <c:pt idx="7">
                  <c:v>80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1-210B-4893-B10B-60110A9736B0}"/>
            </c:ext>
          </c:extLst>
        </c:ser>
        <c:dLbls>
          <c:showLegendKey val="0"/>
          <c:showVal val="0"/>
          <c:showCatName val="0"/>
          <c:showSerName val="0"/>
          <c:showPercent val="0"/>
          <c:showBubbleSize val="0"/>
        </c:dLbls>
        <c:axId val="43247352"/>
        <c:axId val="73178686"/>
      </c:scatterChart>
      <c:valAx>
        <c:axId val="43247352"/>
        <c:scaling>
          <c:orientation val="minMax"/>
        </c:scaling>
        <c:delete val="0"/>
        <c:axPos val="b"/>
        <c:majorGridlines>
          <c:spPr>
            <a:ln w="9360">
              <a:solidFill>
                <a:srgbClr val="D9D9D9"/>
              </a:solidFill>
              <a:round/>
            </a:ln>
          </c:spPr>
        </c:majorGridlines>
        <c:numFmt formatCode="0.00" sourceLinked="1"/>
        <c:majorTickMark val="none"/>
        <c:minorTickMark val="none"/>
        <c:tickLblPos val="nextTo"/>
        <c:spPr>
          <a:ln w="9360">
            <a:solidFill>
              <a:srgbClr val="D9D9D9"/>
            </a:solidFill>
            <a:round/>
          </a:ln>
        </c:spPr>
        <c:txPr>
          <a:bodyPr/>
          <a:lstStyle/>
          <a:p>
            <a:pPr>
              <a:defRPr sz="900" b="0" strike="noStrike" spc="-1">
                <a:solidFill>
                  <a:srgbClr val="000000"/>
                </a:solidFill>
                <a:latin typeface="Calibri"/>
              </a:defRPr>
            </a:pPr>
            <a:endParaRPr lang="pl-PL"/>
          </a:p>
        </c:txPr>
        <c:crossAx val="73178686"/>
        <c:crosses val="autoZero"/>
        <c:crossBetween val="midCat"/>
      </c:valAx>
      <c:valAx>
        <c:axId val="73178686"/>
        <c:scaling>
          <c:orientation val="minMax"/>
        </c:scaling>
        <c:delete val="0"/>
        <c:axPos val="l"/>
        <c:majorGridlines>
          <c:spPr>
            <a:ln w="9360">
              <a:solidFill>
                <a:srgbClr val="D9D9D9"/>
              </a:solidFill>
              <a:round/>
            </a:ln>
          </c:spPr>
        </c:majorGridlines>
        <c:numFmt formatCode="General" sourceLinked="1"/>
        <c:majorTickMark val="none"/>
        <c:minorTickMark val="none"/>
        <c:tickLblPos val="nextTo"/>
        <c:spPr>
          <a:ln w="9360">
            <a:solidFill>
              <a:srgbClr val="D9D9D9"/>
            </a:solidFill>
            <a:round/>
          </a:ln>
        </c:spPr>
        <c:txPr>
          <a:bodyPr/>
          <a:lstStyle/>
          <a:p>
            <a:pPr>
              <a:defRPr sz="900" b="0" strike="noStrike" spc="-1">
                <a:solidFill>
                  <a:srgbClr val="000000"/>
                </a:solidFill>
                <a:latin typeface="Calibri"/>
              </a:defRPr>
            </a:pPr>
            <a:endParaRPr lang="pl-PL"/>
          </a:p>
        </c:txPr>
        <c:crossAx val="43247352"/>
        <c:crosses val="autoZero"/>
        <c:crossBetween val="midCat"/>
      </c:valAx>
      <c:spPr>
        <a:noFill/>
        <a:ln>
          <a:noFill/>
        </a:ln>
      </c:spPr>
    </c:plotArea>
    <c:legend>
      <c:legendPos val="t"/>
      <c:overlay val="0"/>
      <c:spPr>
        <a:noFill/>
        <a:ln>
          <a:noFill/>
        </a:ln>
      </c:spPr>
      <c:txPr>
        <a:bodyPr/>
        <a:lstStyle/>
        <a:p>
          <a:pPr>
            <a:defRPr sz="900" b="0" strike="noStrike" spc="-1">
              <a:solidFill>
                <a:srgbClr val="000000"/>
              </a:solidFill>
              <a:latin typeface="Calibri"/>
            </a:defRPr>
          </a:pPr>
          <a:endParaRPr lang="pl-PL"/>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c:style val="2"/>
  <c:chart>
    <c:title>
      <c:tx>
        <c:rich>
          <a:bodyPr rot="0"/>
          <a:lstStyle/>
          <a:p>
            <a:pPr>
              <a:defRPr sz="1600" b="1" strike="noStrike" spc="-1">
                <a:solidFill>
                  <a:srgbClr val="000000"/>
                </a:solidFill>
                <a:latin typeface="Calibri"/>
              </a:defRPr>
            </a:pPr>
            <a:r>
              <a:rPr lang="pl-PL" sz="1600" b="1" strike="noStrike" spc="-1">
                <a:solidFill>
                  <a:srgbClr val="000000"/>
                </a:solidFill>
                <a:latin typeface="Calibri"/>
              </a:rPr>
              <a:t>T [ U]</a:t>
            </a:r>
          </a:p>
        </c:rich>
      </c:tx>
      <c:layout>
        <c:manualLayout>
          <c:xMode val="edge"/>
          <c:yMode val="edge"/>
          <c:x val="0.47884871453446698"/>
          <c:y val="3.28598685605258E-2"/>
        </c:manualLayout>
      </c:layout>
      <c:overlay val="0"/>
      <c:spPr>
        <a:noFill/>
        <a:ln>
          <a:noFill/>
        </a:ln>
      </c:spPr>
    </c:title>
    <c:autoTitleDeleted val="0"/>
    <c:plotArea>
      <c:layout>
        <c:manualLayout>
          <c:layoutTarget val="inner"/>
          <c:xMode val="edge"/>
          <c:yMode val="edge"/>
          <c:x val="6.4631773020587896E-2"/>
          <c:y val="9.3067627729489094E-2"/>
          <c:w val="0.88707364539588196"/>
          <c:h val="0.833792664829341"/>
        </c:manualLayout>
      </c:layout>
      <c:scatterChart>
        <c:scatterStyle val="lineMarker"/>
        <c:varyColors val="0"/>
        <c:ser>
          <c:idx val="0"/>
          <c:order val="0"/>
          <c:spPr>
            <a:ln w="22320">
              <a:solidFill>
                <a:srgbClr val="4472C4"/>
              </a:solidFill>
              <a:round/>
            </a:ln>
          </c:spPr>
          <c:marker>
            <c:symbol val="diamond"/>
            <c:size val="6"/>
            <c:spPr>
              <a:solidFill>
                <a:srgbClr val="4472C4"/>
              </a:solidFill>
            </c:spPr>
          </c:marker>
          <c:dLbls>
            <c:spPr>
              <a:noFill/>
              <a:ln>
                <a:noFill/>
              </a:ln>
              <a:effectLst/>
            </c:spPr>
            <c:txPr>
              <a:bodyPr/>
              <a:lstStyle/>
              <a:p>
                <a:pPr>
                  <a:defRPr sz="1000" b="0" strike="noStrike" spc="-1">
                    <a:solidFill>
                      <a:srgbClr val="000000"/>
                    </a:solidFill>
                    <a:latin typeface="Calibri"/>
                  </a:defRPr>
                </a:pPr>
                <a:endParaRPr lang="pl-PL"/>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'NTC (U)'!$D$10:$D$30</c:f>
              <c:numCache>
                <c:formatCode>0.00</c:formatCode>
                <c:ptCount val="21"/>
                <c:pt idx="0">
                  <c:v>3.2</c:v>
                </c:pt>
                <c:pt idx="1">
                  <c:v>2.6</c:v>
                </c:pt>
                <c:pt idx="2">
                  <c:v>2.1</c:v>
                </c:pt>
                <c:pt idx="3">
                  <c:v>1.6</c:v>
                </c:pt>
                <c:pt idx="4">
                  <c:v>1.2</c:v>
                </c:pt>
                <c:pt idx="5">
                  <c:v>0.9</c:v>
                </c:pt>
                <c:pt idx="6">
                  <c:v>0.7</c:v>
                </c:pt>
                <c:pt idx="7">
                  <c:v>0.5</c:v>
                </c:pt>
                <c:pt idx="8">
                  <c:v>4.4800000000000004</c:v>
                </c:pt>
                <c:pt idx="9">
                  <c:v>4.38</c:v>
                </c:pt>
                <c:pt idx="10">
                  <c:v>4.2699999999999996</c:v>
                </c:pt>
                <c:pt idx="11">
                  <c:v>4.1500000000000004</c:v>
                </c:pt>
                <c:pt idx="12">
                  <c:v>4.0199999999999996</c:v>
                </c:pt>
                <c:pt idx="13">
                  <c:v>3.72</c:v>
                </c:pt>
                <c:pt idx="14">
                  <c:v>3.41</c:v>
                </c:pt>
                <c:pt idx="15">
                  <c:v>3.08</c:v>
                </c:pt>
                <c:pt idx="16">
                  <c:v>2.76</c:v>
                </c:pt>
                <c:pt idx="17">
                  <c:v>2.42</c:v>
                </c:pt>
                <c:pt idx="18">
                  <c:v>2.09</c:v>
                </c:pt>
                <c:pt idx="19">
                  <c:v>1.8</c:v>
                </c:pt>
                <c:pt idx="20">
                  <c:v>1.56</c:v>
                </c:pt>
              </c:numCache>
            </c:numRef>
          </c:xVal>
          <c:yVal>
            <c:numRef>
              <c:f>'NTC (U)'!$B$10:$B$30</c:f>
              <c:numCache>
                <c:formatCode>General</c:formatCode>
                <c:ptCount val="21"/>
                <c:pt idx="0">
                  <c:v>10</c:v>
                </c:pt>
                <c:pt idx="1">
                  <c:v>20</c:v>
                </c:pt>
                <c:pt idx="2">
                  <c:v>30</c:v>
                </c:pt>
                <c:pt idx="3">
                  <c:v>40</c:v>
                </c:pt>
                <c:pt idx="4">
                  <c:v>50</c:v>
                </c:pt>
                <c:pt idx="5">
                  <c:v>60</c:v>
                </c:pt>
                <c:pt idx="6">
                  <c:v>70</c:v>
                </c:pt>
                <c:pt idx="7">
                  <c:v>80</c:v>
                </c:pt>
              </c:numCache>
            </c:numRef>
          </c:yVal>
          <c:smooth val="1"/>
          <c:extLst>
            <c:ext xmlns:c16="http://schemas.microsoft.com/office/drawing/2014/chart" uri="{C3380CC4-5D6E-409C-BE32-E72D297353CC}">
              <c16:uniqueId val="{00000000-DE56-441C-9C27-C930E46D8328}"/>
            </c:ext>
          </c:extLst>
        </c:ser>
        <c:ser>
          <c:idx val="1"/>
          <c:order val="1"/>
          <c:spPr>
            <a:ln w="22320">
              <a:solidFill>
                <a:srgbClr val="ED7D31"/>
              </a:solidFill>
              <a:round/>
            </a:ln>
          </c:spPr>
          <c:marker>
            <c:symbol val="square"/>
            <c:size val="6"/>
            <c:spPr>
              <a:solidFill>
                <a:srgbClr val="ED7D31"/>
              </a:solidFill>
            </c:spPr>
          </c:marker>
          <c:dLbls>
            <c:spPr>
              <a:noFill/>
              <a:ln>
                <a:noFill/>
              </a:ln>
              <a:effectLst/>
            </c:spPr>
            <c:txPr>
              <a:bodyPr/>
              <a:lstStyle/>
              <a:p>
                <a:pPr>
                  <a:defRPr sz="1000" b="0" strike="noStrike" spc="-1">
                    <a:solidFill>
                      <a:srgbClr val="000000"/>
                    </a:solidFill>
                    <a:latin typeface="Calibri"/>
                  </a:defRPr>
                </a:pPr>
                <a:endParaRPr lang="pl-PL"/>
              </a:p>
            </c:tx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'NTC (U)'!$D$10:$D$30</c:f>
              <c:numCache>
                <c:formatCode>0.00</c:formatCode>
                <c:ptCount val="21"/>
                <c:pt idx="0">
                  <c:v>3.2</c:v>
                </c:pt>
                <c:pt idx="1">
                  <c:v>2.6</c:v>
                </c:pt>
                <c:pt idx="2">
                  <c:v>2.1</c:v>
                </c:pt>
                <c:pt idx="3">
                  <c:v>1.6</c:v>
                </c:pt>
                <c:pt idx="4">
                  <c:v>1.2</c:v>
                </c:pt>
                <c:pt idx="5">
                  <c:v>0.9</c:v>
                </c:pt>
                <c:pt idx="6">
                  <c:v>0.7</c:v>
                </c:pt>
                <c:pt idx="7">
                  <c:v>0.5</c:v>
                </c:pt>
                <c:pt idx="8">
                  <c:v>4.4800000000000004</c:v>
                </c:pt>
                <c:pt idx="9">
                  <c:v>4.38</c:v>
                </c:pt>
                <c:pt idx="10">
                  <c:v>4.2699999999999996</c:v>
                </c:pt>
                <c:pt idx="11">
                  <c:v>4.1500000000000004</c:v>
                </c:pt>
                <c:pt idx="12">
                  <c:v>4.0199999999999996</c:v>
                </c:pt>
                <c:pt idx="13">
                  <c:v>3.72</c:v>
                </c:pt>
                <c:pt idx="14">
                  <c:v>3.41</c:v>
                </c:pt>
                <c:pt idx="15">
                  <c:v>3.08</c:v>
                </c:pt>
                <c:pt idx="16">
                  <c:v>2.76</c:v>
                </c:pt>
                <c:pt idx="17">
                  <c:v>2.42</c:v>
                </c:pt>
                <c:pt idx="18">
                  <c:v>2.09</c:v>
                </c:pt>
                <c:pt idx="19">
                  <c:v>1.8</c:v>
                </c:pt>
                <c:pt idx="20">
                  <c:v>1.56</c:v>
                </c:pt>
              </c:numCache>
            </c:numRef>
          </c:xVal>
          <c:yVal>
            <c:numRef>
              <c:f>'NTC (U)'!$F$10:$F$30</c:f>
              <c:numCache>
                <c:formatCode>0.0</c:formatCode>
                <c:ptCount val="21"/>
                <c:pt idx="0">
                  <c:v>10</c:v>
                </c:pt>
                <c:pt idx="1">
                  <c:v>20.077700465152816</c:v>
                </c:pt>
                <c:pt idx="2">
                  <c:v>28.98852618820672</c:v>
                </c:pt>
                <c:pt idx="3">
                  <c:v>39.262419432548199</c:v>
                </c:pt>
                <c:pt idx="4">
                  <c:v>49.493694406184602</c:v>
                </c:pt>
                <c:pt idx="5">
                  <c:v>59.471095809095289</c:v>
                </c:pt>
                <c:pt idx="6">
                  <c:v>68.172376443307371</c:v>
                </c:pt>
                <c:pt idx="7">
                  <c:v>80</c:v>
                </c:pt>
                <c:pt idx="8">
                  <c:v>-15.579423312785138</c:v>
                </c:pt>
                <c:pt idx="9">
                  <c:v>-12.937650432385567</c:v>
                </c:pt>
                <c:pt idx="10">
                  <c:v>-10.264548480749909</c:v>
                </c:pt>
                <c:pt idx="11">
                  <c:v>-7.5623500815688658</c:v>
                </c:pt>
                <c:pt idx="12">
                  <c:v>-4.8284869762160838</c:v>
                </c:pt>
                <c:pt idx="13">
                  <c:v>0.94708288256174455</c:v>
                </c:pt>
                <c:pt idx="14">
                  <c:v>6.4326674354848024</c:v>
                </c:pt>
                <c:pt idx="15">
                  <c:v>12.01200824066666</c:v>
                </c:pt>
                <c:pt idx="16">
                  <c:v>17.366632385346463</c:v>
                </c:pt>
                <c:pt idx="17">
                  <c:v>23.18983341874457</c:v>
                </c:pt>
                <c:pt idx="18">
                  <c:v>29.17709949341463</c:v>
                </c:pt>
                <c:pt idx="19">
                  <c:v>34.914304017075494</c:v>
                </c:pt>
                <c:pt idx="20">
                  <c:v>40.181781500525119</c:v>
                </c:pt>
              </c:numCache>
            </c:numRef>
          </c:yVal>
          <c:smooth val="1"/>
          <c:extLst>
            <c:ext xmlns:c16="http://schemas.microsoft.com/office/drawing/2014/chart" uri="{C3380CC4-5D6E-409C-BE32-E72D297353CC}">
              <c16:uniqueId val="{00000001-DE56-441C-9C27-C930E46D8328}"/>
            </c:ext>
          </c:extLst>
        </c:ser>
        <c:dLbls>
          <c:showLegendKey val="0"/>
          <c:showVal val="0"/>
          <c:showCatName val="0"/>
          <c:showSerName val="0"/>
          <c:showPercent val="0"/>
          <c:showBubbleSize val="0"/>
        </c:dLbls>
        <c:axId val="11772188"/>
        <c:axId val="75613345"/>
      </c:scatterChart>
      <c:valAx>
        <c:axId val="11772188"/>
        <c:scaling>
          <c:orientation val="minMax"/>
        </c:scaling>
        <c:delete val="0"/>
        <c:axPos val="b"/>
        <c:majorGridlines>
          <c:spPr>
            <a:ln w="9360">
              <a:solidFill>
                <a:srgbClr val="D9D9D9"/>
              </a:solidFill>
              <a:round/>
            </a:ln>
          </c:spPr>
        </c:majorGridlines>
        <c:numFmt formatCode="0.00" sourceLinked="1"/>
        <c:majorTickMark val="none"/>
        <c:minorTickMark val="none"/>
        <c:tickLblPos val="nextTo"/>
        <c:spPr>
          <a:ln w="9360">
            <a:solidFill>
              <a:srgbClr val="D9D9D9"/>
            </a:solidFill>
            <a:round/>
          </a:ln>
        </c:spPr>
        <c:txPr>
          <a:bodyPr/>
          <a:lstStyle/>
          <a:p>
            <a:pPr>
              <a:defRPr sz="900" b="0" strike="noStrike" spc="-1">
                <a:solidFill>
                  <a:srgbClr val="000000"/>
                </a:solidFill>
                <a:latin typeface="Calibri"/>
              </a:defRPr>
            </a:pPr>
            <a:endParaRPr lang="pl-PL"/>
          </a:p>
        </c:txPr>
        <c:crossAx val="75613345"/>
        <c:crosses val="autoZero"/>
        <c:crossBetween val="midCat"/>
      </c:valAx>
      <c:valAx>
        <c:axId val="75613345"/>
        <c:scaling>
          <c:orientation val="minMax"/>
        </c:scaling>
        <c:delete val="0"/>
        <c:axPos val="l"/>
        <c:majorGridlines>
          <c:spPr>
            <a:ln w="9360">
              <a:solidFill>
                <a:srgbClr val="D9D9D9"/>
              </a:solidFill>
              <a:round/>
            </a:ln>
          </c:spPr>
        </c:majorGridlines>
        <c:numFmt formatCode="General" sourceLinked="1"/>
        <c:majorTickMark val="none"/>
        <c:minorTickMark val="none"/>
        <c:tickLblPos val="nextTo"/>
        <c:spPr>
          <a:ln w="9360">
            <a:solidFill>
              <a:srgbClr val="D9D9D9"/>
            </a:solidFill>
            <a:round/>
          </a:ln>
        </c:spPr>
        <c:txPr>
          <a:bodyPr/>
          <a:lstStyle/>
          <a:p>
            <a:pPr>
              <a:defRPr sz="900" b="0" strike="noStrike" spc="-1">
                <a:solidFill>
                  <a:srgbClr val="000000"/>
                </a:solidFill>
                <a:latin typeface="Calibri"/>
              </a:defRPr>
            </a:pPr>
            <a:endParaRPr lang="pl-PL"/>
          </a:p>
        </c:txPr>
        <c:crossAx val="11772188"/>
        <c:crosses val="autoZero"/>
        <c:crossBetween val="midCat"/>
      </c:valAx>
      <c:spPr>
        <a:noFill/>
        <a:ln>
          <a:noFill/>
        </a:ln>
      </c:spPr>
    </c:plotArea>
    <c:legend>
      <c:legendPos val="t"/>
      <c:overlay val="0"/>
      <c:spPr>
        <a:noFill/>
        <a:ln>
          <a:noFill/>
        </a:ln>
      </c:spPr>
      <c:txPr>
        <a:bodyPr/>
        <a:lstStyle/>
        <a:p>
          <a:pPr>
            <a:defRPr sz="900" b="0" strike="noStrike" spc="-1">
              <a:solidFill>
                <a:srgbClr val="000000"/>
              </a:solidFill>
              <a:latin typeface="Calibri"/>
            </a:defRPr>
          </a:pPr>
          <a:endParaRPr lang="pl-PL"/>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27000</xdr:colOff>
      <xdr:row>0</xdr:row>
      <xdr:rowOff>0</xdr:rowOff>
    </xdr:from>
    <xdr:to>
      <xdr:col>0</xdr:col>
      <xdr:colOff>8160840</xdr:colOff>
      <xdr:row>0</xdr:row>
      <xdr:rowOff>514080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7000" y="0"/>
          <a:ext cx="8133840" cy="514080"/>
        </a:xfrm>
        <a:prstGeom prst="rect">
          <a:avLst/>
        </a:prstGeom>
        <a:solidFill>
          <a:srgbClr val="A9D18E"/>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200" b="1" strike="noStrike" spc="-1">
              <a:solidFill>
                <a:srgbClr val="000000"/>
              </a:solidFill>
              <a:latin typeface="Calibri"/>
            </a:rPr>
            <a:t>UTCOMP_AdcCalculators contains 4 sheets for analog sensor calibration for UTCOMP-3 and UTCOMP-PRO (v3.5+)</a:t>
          </a:r>
          <a:br/>
          <a:r>
            <a:rPr lang="en-US" sz="1200" b="1" strike="noStrike" spc="-1">
              <a:solidFill>
                <a:srgbClr val="000000"/>
              </a:solidFill>
              <a:latin typeface="Calibri"/>
            </a:rPr>
            <a:t> </a:t>
          </a:r>
          <a:r>
            <a:rPr lang="en-US" sz="1200" b="0" strike="noStrike" spc="-1">
              <a:solidFill>
                <a:srgbClr val="000000"/>
              </a:solidFill>
              <a:latin typeface="Calibri"/>
            </a:rPr>
            <a:t>- last update 2017-06-19</a:t>
          </a:r>
          <a:br/>
          <a:endParaRPr lang="en-US" sz="1200" b="0" strike="noStrike" spc="-1">
            <a:latin typeface="Times New Roman"/>
          </a:endParaRPr>
        </a:p>
        <a:p>
          <a:pPr>
            <a:lnSpc>
              <a:spcPct val="100000"/>
            </a:lnSpc>
          </a:pPr>
          <a:br/>
          <a:br/>
          <a:br/>
          <a:br/>
          <a:br/>
          <a:endParaRPr lang="en-US" sz="1200" b="0" strike="noStrike" spc="-1">
            <a:latin typeface="Times New Roman"/>
          </a:endParaRPr>
        </a:p>
        <a:p>
          <a:pPr>
            <a:lnSpc>
              <a:spcPct val="100000"/>
            </a:lnSpc>
          </a:pPr>
          <a:endParaRPr lang="en-US" sz="12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303480</xdr:colOff>
      <xdr:row>11</xdr:row>
      <xdr:rowOff>25560</xdr:rowOff>
    </xdr:from>
    <xdr:to>
      <xdr:col>18</xdr:col>
      <xdr:colOff>380160</xdr:colOff>
      <xdr:row>30</xdr:row>
      <xdr:rowOff>104760</xdr:rowOff>
    </xdr:to>
    <xdr:graphicFrame macro="">
      <xdr:nvGraphicFramePr>
        <xdr:cNvPr id="2" name="Chart 6">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27000</xdr:colOff>
      <xdr:row>0</xdr:row>
      <xdr:rowOff>0</xdr:rowOff>
    </xdr:from>
    <xdr:to>
      <xdr:col>18</xdr:col>
      <xdr:colOff>14040</xdr:colOff>
      <xdr:row>0</xdr:row>
      <xdr:rowOff>637920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27000" y="0"/>
          <a:ext cx="11301120" cy="637920"/>
        </a:xfrm>
        <a:prstGeom prst="rect">
          <a:avLst/>
        </a:prstGeom>
        <a:solidFill>
          <a:srgbClr val="A9D18E"/>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1" strike="noStrike" spc="-1">
              <a:solidFill>
                <a:srgbClr val="000000"/>
              </a:solidFill>
              <a:latin typeface="Calibri"/>
            </a:rPr>
            <a:t>This sheet is used for NTC temperature sensors calibration (resistance is given)</a:t>
          </a:r>
          <a:endParaRPr lang="en-US" sz="1100" b="0" strike="noStrike" spc="-1">
            <a:latin typeface="Times New Roman"/>
          </a:endParaRPr>
        </a:p>
        <a:p>
          <a:r>
            <a:rPr lang="en-US" sz="1100" b="0" strike="noStrike" spc="-1">
              <a:solidFill>
                <a:srgbClr val="000000"/>
              </a:solidFill>
              <a:latin typeface="Calibri"/>
            </a:rPr>
            <a:t>You will need at least 2 measurement points for NTC sensor (temperature in function of resistance) to calculate R25 and Beta parameters (for UTCOMP).</a:t>
          </a:r>
          <a:endParaRPr lang="en-US" sz="1100" b="0" strike="noStrike" spc="-1">
            <a:latin typeface="Times New Roman"/>
          </a:endParaRPr>
        </a:p>
        <a:p>
          <a:r>
            <a:rPr lang="en-US" sz="1100" b="0" strike="noStrike" spc="-1">
              <a:solidFill>
                <a:srgbClr val="000000"/>
              </a:solidFill>
              <a:latin typeface="Calibri"/>
            </a:rPr>
            <a:t>You can also check your calibration errors if you enter sensor's resistance table in extended range.</a:t>
          </a:r>
          <a:endParaRPr lang="en-US" sz="1100" b="0" strike="noStrike" spc="-1">
            <a:latin typeface="Times New Roman"/>
          </a:endParaRPr>
        </a:p>
        <a:p>
          <a:endParaRPr lang="en-US" sz="1100" b="0" strike="noStrike" spc="-1">
            <a:latin typeface="Times New Roman"/>
          </a:endParaRPr>
        </a:p>
      </xdr:txBody>
    </xdr:sp>
    <xdr:clientData/>
  </xdr:twoCellAnchor>
  <xdr:twoCellAnchor>
    <xdr:from>
      <xdr:col>0</xdr:col>
      <xdr:colOff>0</xdr:colOff>
      <xdr:row>0</xdr:row>
      <xdr:rowOff>0</xdr:rowOff>
    </xdr:from>
    <xdr:to>
      <xdr:col>16</xdr:col>
      <xdr:colOff>95250</xdr:colOff>
      <xdr:row>49</xdr:row>
      <xdr:rowOff>57150</xdr:rowOff>
    </xdr:to>
    <xdr:sp macro="" textlink="">
      <xdr:nvSpPr>
        <xdr:cNvPr id="2068" name="_x0000_t202" hidden="1">
          <a:extLst>
            <a:ext uri="{FF2B5EF4-FFF2-40B4-BE49-F238E27FC236}">
              <a16:creationId xmlns:a16="http://schemas.microsoft.com/office/drawing/2014/main" id="{00000000-0008-0000-0100-00001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66" name="_x0000_t202" hidden="1">
          <a:extLst>
            <a:ext uri="{FF2B5EF4-FFF2-40B4-BE49-F238E27FC236}">
              <a16:creationId xmlns:a16="http://schemas.microsoft.com/office/drawing/2014/main" id="{00000000-0008-0000-0100-00001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64" name="_x0000_t202" hidden="1">
          <a:extLst>
            <a:ext uri="{FF2B5EF4-FFF2-40B4-BE49-F238E27FC236}">
              <a16:creationId xmlns:a16="http://schemas.microsoft.com/office/drawing/2014/main" id="{00000000-0008-0000-0100-000010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62" name="_x0000_t202" hidden="1">
          <a:extLst>
            <a:ext uri="{FF2B5EF4-FFF2-40B4-BE49-F238E27FC236}">
              <a16:creationId xmlns:a16="http://schemas.microsoft.com/office/drawing/2014/main" id="{00000000-0008-0000-0100-00000E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60" name="_x0000_t202" hidden="1">
          <a:extLst>
            <a:ext uri="{FF2B5EF4-FFF2-40B4-BE49-F238E27FC236}">
              <a16:creationId xmlns:a16="http://schemas.microsoft.com/office/drawing/2014/main" id="{00000000-0008-0000-0100-00000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58" name="_x0000_t202"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56" name="_x0000_t202"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54" name="_x0000_t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52" name="_x0000_t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2050" name="_x0000_t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303480</xdr:colOff>
      <xdr:row>11</xdr:row>
      <xdr:rowOff>25560</xdr:rowOff>
    </xdr:from>
    <xdr:to>
      <xdr:col>18</xdr:col>
      <xdr:colOff>380160</xdr:colOff>
      <xdr:row>30</xdr:row>
      <xdr:rowOff>104760</xdr:rowOff>
    </xdr:to>
    <xdr:graphicFrame macro="">
      <xdr:nvGraphicFramePr>
        <xdr:cNvPr id="3" name="Chart 6">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27000</xdr:colOff>
      <xdr:row>0</xdr:row>
      <xdr:rowOff>0</xdr:rowOff>
    </xdr:from>
    <xdr:to>
      <xdr:col>18</xdr:col>
      <xdr:colOff>14040</xdr:colOff>
      <xdr:row>0</xdr:row>
      <xdr:rowOff>637920</xdr:rowOff>
    </xdr:to>
    <xdr:sp macro="" textlink="">
      <xdr:nvSpPr>
        <xdr:cNvPr id="4" name="CustomShape 1">
          <a:extLst>
            <a:ext uri="{FF2B5EF4-FFF2-40B4-BE49-F238E27FC236}">
              <a16:creationId xmlns:a16="http://schemas.microsoft.com/office/drawing/2014/main" id="{00000000-0008-0000-0200-000004000000}"/>
            </a:ext>
          </a:extLst>
        </xdr:cNvPr>
        <xdr:cNvSpPr/>
      </xdr:nvSpPr>
      <xdr:spPr>
        <a:xfrm>
          <a:off x="27000" y="0"/>
          <a:ext cx="11301120" cy="637920"/>
        </a:xfrm>
        <a:prstGeom prst="rect">
          <a:avLst/>
        </a:prstGeom>
        <a:solidFill>
          <a:srgbClr val="A9D18E"/>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1" strike="noStrike" spc="-1">
              <a:solidFill>
                <a:srgbClr val="000000"/>
              </a:solidFill>
              <a:latin typeface="Calibri"/>
            </a:rPr>
            <a:t>This sheet is used for NTC temperature sensors calibration (Voltage is given). </a:t>
          </a:r>
          <a:endParaRPr lang="en-US" sz="1100" b="0" strike="noStrike" spc="-1">
            <a:latin typeface="Times New Roman"/>
          </a:endParaRPr>
        </a:p>
        <a:p>
          <a:r>
            <a:rPr lang="en-US" sz="1100" b="0" strike="noStrike" spc="-1">
              <a:solidFill>
                <a:srgbClr val="000000"/>
              </a:solidFill>
              <a:latin typeface="Calibri"/>
            </a:rPr>
            <a:t>You will need at least 2 measurement points for NTC sensor (temperature in function of voltage) to calculate R25 and Beta parameters (for UTCOMP).</a:t>
          </a:r>
          <a:endParaRPr lang="en-US" sz="1100" b="0" strike="noStrike" spc="-1">
            <a:latin typeface="Times New Roman"/>
          </a:endParaRPr>
        </a:p>
        <a:p>
          <a:r>
            <a:rPr lang="en-US" sz="1100" b="0" strike="noStrike" spc="-1">
              <a:solidFill>
                <a:srgbClr val="000000"/>
              </a:solidFill>
              <a:latin typeface="Calibri"/>
            </a:rPr>
            <a:t>You can also check your calibration errors if you enter sensor's voltage table in extended range.</a:t>
          </a:r>
          <a:endParaRPr lang="en-US" sz="1100" b="0" strike="noStrike" spc="-1">
            <a:latin typeface="Times New Roman"/>
          </a:endParaRPr>
        </a:p>
        <a:p>
          <a:endParaRPr lang="en-US" sz="1100" b="0" strike="noStrike" spc="-1">
            <a:latin typeface="Times New Roman"/>
          </a:endParaRPr>
        </a:p>
      </xdr:txBody>
    </xdr:sp>
    <xdr:clientData/>
  </xdr:twoCellAnchor>
  <xdr:twoCellAnchor>
    <xdr:from>
      <xdr:col>0</xdr:col>
      <xdr:colOff>36360</xdr:colOff>
      <xdr:row>35</xdr:row>
      <xdr:rowOff>141840</xdr:rowOff>
    </xdr:from>
    <xdr:to>
      <xdr:col>17</xdr:col>
      <xdr:colOff>163440</xdr:colOff>
      <xdr:row>35</xdr:row>
      <xdr:rowOff>827280</xdr:rowOff>
    </xdr:to>
    <xdr:sp macro="" textlink="">
      <xdr:nvSpPr>
        <xdr:cNvPr id="5" name="CustomShape 1">
          <a:extLst>
            <a:ext uri="{FF2B5EF4-FFF2-40B4-BE49-F238E27FC236}">
              <a16:creationId xmlns:a16="http://schemas.microsoft.com/office/drawing/2014/main" id="{00000000-0008-0000-0200-000005000000}"/>
            </a:ext>
          </a:extLst>
        </xdr:cNvPr>
        <xdr:cNvSpPr/>
      </xdr:nvSpPr>
      <xdr:spPr>
        <a:xfrm>
          <a:off x="36360" y="6985800"/>
          <a:ext cx="10793160" cy="685440"/>
        </a:xfrm>
        <a:prstGeom prst="rect">
          <a:avLst/>
        </a:prstGeom>
        <a:solidFill>
          <a:srgbClr val="F8BABA"/>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0" strike="noStrike" spc="-1">
              <a:solidFill>
                <a:srgbClr val="000000"/>
              </a:solidFill>
              <a:latin typeface="Calibri"/>
            </a:rPr>
            <a:t>Please note!</a:t>
          </a:r>
          <a:br/>
          <a:r>
            <a:rPr lang="en-US" sz="1100" b="0" strike="noStrike" spc="-1">
              <a:solidFill>
                <a:srgbClr val="000000"/>
              </a:solidFill>
              <a:latin typeface="Calibri"/>
            </a:rPr>
            <a:t>If you have voltage output characteristics from ECU than you should enter VREF for ECU (5.0V usually) - sensor connected to AdcX.</a:t>
          </a:r>
          <a:br/>
          <a:r>
            <a:rPr lang="en-US" sz="1100" b="0" strike="noStrike" spc="-1">
              <a:solidFill>
                <a:srgbClr val="000000"/>
              </a:solidFill>
              <a:latin typeface="Calibri"/>
            </a:rPr>
            <a:t>If you have voltage output characteristics from UTCOMP than you should enter VREF for UTCOMP - sensor connected to AdcVccX.</a:t>
          </a:r>
          <a:endParaRPr lang="en-US" sz="1100" b="0" strike="noStrike" spc="-1">
            <a:latin typeface="Times New Roman"/>
          </a:endParaRPr>
        </a:p>
      </xdr:txBody>
    </xdr:sp>
    <xdr:clientData/>
  </xdr:twoCellAnchor>
  <xdr:twoCellAnchor>
    <xdr:from>
      <xdr:col>0</xdr:col>
      <xdr:colOff>0</xdr:colOff>
      <xdr:row>0</xdr:row>
      <xdr:rowOff>0</xdr:rowOff>
    </xdr:from>
    <xdr:to>
      <xdr:col>16</xdr:col>
      <xdr:colOff>95250</xdr:colOff>
      <xdr:row>49</xdr:row>
      <xdr:rowOff>57150</xdr:rowOff>
    </xdr:to>
    <xdr:sp macro="" textlink="">
      <xdr:nvSpPr>
        <xdr:cNvPr id="3094" name="_x0000_t202" hidden="1">
          <a:extLst>
            <a:ext uri="{FF2B5EF4-FFF2-40B4-BE49-F238E27FC236}">
              <a16:creationId xmlns:a16="http://schemas.microsoft.com/office/drawing/2014/main" id="{00000000-0008-0000-0200-00001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92" name="_x0000_t202" hidden="1">
          <a:extLst>
            <a:ext uri="{FF2B5EF4-FFF2-40B4-BE49-F238E27FC236}">
              <a16:creationId xmlns:a16="http://schemas.microsoft.com/office/drawing/2014/main" id="{00000000-0008-0000-0200-00001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90" name="_x0000_t202" hidden="1">
          <a:extLst>
            <a:ext uri="{FF2B5EF4-FFF2-40B4-BE49-F238E27FC236}">
              <a16:creationId xmlns:a16="http://schemas.microsoft.com/office/drawing/2014/main" id="{00000000-0008-0000-0200-00001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88" name="_x0000_t202" hidden="1">
          <a:extLst>
            <a:ext uri="{FF2B5EF4-FFF2-40B4-BE49-F238E27FC236}">
              <a16:creationId xmlns:a16="http://schemas.microsoft.com/office/drawing/2014/main" id="{00000000-0008-0000-0200-00001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86" name="_x0000_t202" hidden="1">
          <a:extLst>
            <a:ext uri="{FF2B5EF4-FFF2-40B4-BE49-F238E27FC236}">
              <a16:creationId xmlns:a16="http://schemas.microsoft.com/office/drawing/2014/main" id="{00000000-0008-0000-0200-00000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84" name="_x0000_t202" hidden="1">
          <a:extLst>
            <a:ext uri="{FF2B5EF4-FFF2-40B4-BE49-F238E27FC236}">
              <a16:creationId xmlns:a16="http://schemas.microsoft.com/office/drawing/2014/main" id="{00000000-0008-0000-0200-00000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82" name="_x0000_t202" hidden="1">
          <a:extLst>
            <a:ext uri="{FF2B5EF4-FFF2-40B4-BE49-F238E27FC236}">
              <a16:creationId xmlns:a16="http://schemas.microsoft.com/office/drawing/2014/main" id="{00000000-0008-0000-0200-00000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80" name="_x0000_t202" hidden="1">
          <a:extLst>
            <a:ext uri="{FF2B5EF4-FFF2-40B4-BE49-F238E27FC236}">
              <a16:creationId xmlns:a16="http://schemas.microsoft.com/office/drawing/2014/main" id="{00000000-0008-0000-02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78" name="_x0000_t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76" name="_x0000_t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95250</xdr:colOff>
      <xdr:row>49</xdr:row>
      <xdr:rowOff>57150</xdr:rowOff>
    </xdr:to>
    <xdr:sp macro="" textlink="">
      <xdr:nvSpPr>
        <xdr:cNvPr id="3074" name="_x0000_t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36360</xdr:colOff>
      <xdr:row>0</xdr:row>
      <xdr:rowOff>48240</xdr:rowOff>
    </xdr:from>
    <xdr:to>
      <xdr:col>11</xdr:col>
      <xdr:colOff>562320</xdr:colOff>
      <xdr:row>0</xdr:row>
      <xdr:rowOff>667080</xdr:rowOff>
    </xdr:to>
    <xdr:sp macro="" textlink="">
      <xdr:nvSpPr>
        <xdr:cNvPr id="6" name="CustomShape 1">
          <a:extLst>
            <a:ext uri="{FF2B5EF4-FFF2-40B4-BE49-F238E27FC236}">
              <a16:creationId xmlns:a16="http://schemas.microsoft.com/office/drawing/2014/main" id="{00000000-0008-0000-0300-000006000000}"/>
            </a:ext>
          </a:extLst>
        </xdr:cNvPr>
        <xdr:cNvSpPr/>
      </xdr:nvSpPr>
      <xdr:spPr>
        <a:xfrm>
          <a:off x="36360" y="48240"/>
          <a:ext cx="6432480" cy="618840"/>
        </a:xfrm>
        <a:prstGeom prst="rect">
          <a:avLst/>
        </a:prstGeom>
        <a:solidFill>
          <a:srgbClr val="A9D18E"/>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1" strike="noStrike" spc="-1">
              <a:solidFill>
                <a:srgbClr val="000000"/>
              </a:solidFill>
              <a:latin typeface="Calibri"/>
            </a:rPr>
            <a:t>This sheet is used for voltage linear output sensors calibration connected to AdcX input</a:t>
          </a:r>
          <a:endParaRPr lang="en-US" sz="1100" b="0" strike="noStrike" spc="-1">
            <a:latin typeface="Times New Roman"/>
          </a:endParaRPr>
        </a:p>
        <a:p>
          <a:pPr>
            <a:lnSpc>
              <a:spcPct val="100000"/>
            </a:lnSpc>
          </a:pPr>
          <a:r>
            <a:rPr lang="en-US" sz="1100" b="0" strike="noStrike" spc="-1">
              <a:solidFill>
                <a:srgbClr val="000000"/>
              </a:solidFill>
              <a:latin typeface="Calibri"/>
            </a:rPr>
            <a:t>In order to calculate sensor linear function parameters (a &amp; b) you need at least 2 points of sensor characteristics (intersted value in function of voltage)</a:t>
          </a:r>
          <a:endParaRPr lang="en-US" sz="1100" b="0" strike="noStrike" spc="-1">
            <a:latin typeface="Times New Roman"/>
          </a:endParaRPr>
        </a:p>
      </xdr:txBody>
    </xdr:sp>
    <xdr:clientData/>
  </xdr:twoCellAnchor>
  <xdr:twoCellAnchor>
    <xdr:from>
      <xdr:col>4</xdr:col>
      <xdr:colOff>37080</xdr:colOff>
      <xdr:row>3</xdr:row>
      <xdr:rowOff>88200</xdr:rowOff>
    </xdr:from>
    <xdr:to>
      <xdr:col>10</xdr:col>
      <xdr:colOff>98280</xdr:colOff>
      <xdr:row>6</xdr:row>
      <xdr:rowOff>68400</xdr:rowOff>
    </xdr:to>
    <xdr:sp macro="" textlink="">
      <xdr:nvSpPr>
        <xdr:cNvPr id="7" name="CustomShape 1">
          <a:extLst>
            <a:ext uri="{FF2B5EF4-FFF2-40B4-BE49-F238E27FC236}">
              <a16:creationId xmlns:a16="http://schemas.microsoft.com/office/drawing/2014/main" id="{00000000-0008-0000-0300-000007000000}"/>
            </a:ext>
          </a:extLst>
        </xdr:cNvPr>
        <xdr:cNvSpPr/>
      </xdr:nvSpPr>
      <xdr:spPr>
        <a:xfrm>
          <a:off x="2326680" y="1146600"/>
          <a:ext cx="3029760" cy="468000"/>
        </a:xfrm>
        <a:prstGeom prst="rect">
          <a:avLst/>
        </a:prstGeom>
        <a:solidFill>
          <a:srgbClr val="F2F2F2"/>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0" strike="noStrike" spc="-1">
              <a:solidFill>
                <a:srgbClr val="000000"/>
              </a:solidFill>
              <a:latin typeface="Calibri"/>
            </a:rPr>
            <a:t>Calculated 'a' &amp; 'b' parameters type in sensor configuration in UTCOMP's app</a:t>
          </a:r>
          <a:endParaRPr lang="en-US" sz="1100" b="0" strike="noStrike" spc="-1">
            <a:latin typeface="Times New Roman"/>
          </a:endParaRPr>
        </a:p>
      </xdr:txBody>
    </xdr:sp>
    <xdr:clientData/>
  </xdr:twoCellAnchor>
  <xdr:twoCellAnchor>
    <xdr:from>
      <xdr:col>0</xdr:col>
      <xdr:colOff>36360</xdr:colOff>
      <xdr:row>7</xdr:row>
      <xdr:rowOff>52200</xdr:rowOff>
    </xdr:from>
    <xdr:to>
      <xdr:col>11</xdr:col>
      <xdr:colOff>591120</xdr:colOff>
      <xdr:row>7</xdr:row>
      <xdr:rowOff>1213920</xdr:rowOff>
    </xdr:to>
    <xdr:sp macro="" textlink="">
      <xdr:nvSpPr>
        <xdr:cNvPr id="8" name="CustomShape 1">
          <a:extLst>
            <a:ext uri="{FF2B5EF4-FFF2-40B4-BE49-F238E27FC236}">
              <a16:creationId xmlns:a16="http://schemas.microsoft.com/office/drawing/2014/main" id="{00000000-0008-0000-0300-000008000000}"/>
            </a:ext>
          </a:extLst>
        </xdr:cNvPr>
        <xdr:cNvSpPr/>
      </xdr:nvSpPr>
      <xdr:spPr>
        <a:xfrm>
          <a:off x="36360" y="1760760"/>
          <a:ext cx="6461280" cy="1161720"/>
        </a:xfrm>
        <a:prstGeom prst="rect">
          <a:avLst/>
        </a:prstGeom>
        <a:solidFill>
          <a:srgbClr val="DEEBF7"/>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0" strike="noStrike" spc="-1">
              <a:solidFill>
                <a:srgbClr val="000000"/>
              </a:solidFill>
              <a:latin typeface="Calibri"/>
            </a:rPr>
            <a:t>Example applications:</a:t>
          </a:r>
          <a:br/>
          <a:r>
            <a:rPr lang="en-US" sz="1100" b="0" strike="noStrike" spc="-1">
              <a:solidFill>
                <a:srgbClr val="000000"/>
              </a:solidFill>
              <a:latin typeface="Calibri"/>
            </a:rPr>
            <a:t>- absolute pressure from MAP (0-5V output in function of BAR) TIP: substract one from "b" for boost pressure</a:t>
          </a:r>
          <a:br/>
          <a:r>
            <a:rPr lang="en-US" sz="1100" b="0" strike="noStrike" spc="-1">
              <a:solidFill>
                <a:srgbClr val="000000"/>
              </a:solidFill>
              <a:latin typeface="Calibri"/>
            </a:rPr>
            <a:t>- oil pressure from oil pressure sensor (with voltage 0-5V output in function of BAR)</a:t>
          </a:r>
          <a:br/>
          <a:r>
            <a:rPr lang="en-US" sz="1100" b="0" strike="noStrike" spc="-1">
              <a:solidFill>
                <a:srgbClr val="000000"/>
              </a:solidFill>
              <a:latin typeface="Calibri"/>
            </a:rPr>
            <a:t>- fuel pressure from fuel pressure sensor (with voltage 0-5V output in function of BAR)</a:t>
          </a:r>
          <a:br/>
          <a:r>
            <a:rPr lang="en-US" sz="1100" b="0" strike="noStrike" spc="-1">
              <a:solidFill>
                <a:srgbClr val="000000"/>
              </a:solidFill>
              <a:latin typeface="Calibri"/>
            </a:rPr>
            <a:t>- AFR from wideband o2 controller (0-5V output in function of AFR)</a:t>
          </a:r>
          <a:br/>
          <a:r>
            <a:rPr lang="en-US" sz="1100" b="0" strike="noStrike" spc="-1">
              <a:solidFill>
                <a:srgbClr val="000000"/>
              </a:solidFill>
              <a:latin typeface="Calibri"/>
            </a:rPr>
            <a:t>- EGT from EGT-K amplifier (0-5V output in function of temperature [C])</a:t>
          </a:r>
          <a:endParaRPr lang="en-US" sz="1100" b="0" strike="noStrike" spc="-1">
            <a:latin typeface="Times New Roman"/>
          </a:endParaRPr>
        </a:p>
        <a:p>
          <a:endParaRPr lang="en-US" sz="1100" b="0" strike="noStrike" spc="-1">
            <a:latin typeface="Times New Roman"/>
          </a:endParaRPr>
        </a:p>
      </xdr:txBody>
    </xdr:sp>
    <xdr:clientData/>
  </xdr:twoCellAnchor>
  <xdr:twoCellAnchor>
    <xdr:from>
      <xdr:col>0</xdr:col>
      <xdr:colOff>0</xdr:colOff>
      <xdr:row>0</xdr:row>
      <xdr:rowOff>0</xdr:rowOff>
    </xdr:from>
    <xdr:to>
      <xdr:col>17</xdr:col>
      <xdr:colOff>314325</xdr:colOff>
      <xdr:row>55</xdr:row>
      <xdr:rowOff>47625</xdr:rowOff>
    </xdr:to>
    <xdr:sp macro="" textlink="">
      <xdr:nvSpPr>
        <xdr:cNvPr id="4100" name="_x0000_t202" hidden="1">
          <a:extLst>
            <a:ext uri="{FF2B5EF4-FFF2-40B4-BE49-F238E27FC236}">
              <a16:creationId xmlns:a16="http://schemas.microsoft.com/office/drawing/2014/main" id="{00000000-0008-0000-03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17</xdr:col>
      <xdr:colOff>314325</xdr:colOff>
      <xdr:row>55</xdr:row>
      <xdr:rowOff>47625</xdr:rowOff>
    </xdr:to>
    <xdr:sp macro="" textlink="">
      <xdr:nvSpPr>
        <xdr:cNvPr id="4098" name="_x0000_t202" hidden="1">
          <a:extLst>
            <a:ext uri="{FF2B5EF4-FFF2-40B4-BE49-F238E27FC236}">
              <a16:creationId xmlns:a16="http://schemas.microsoft.com/office/drawing/2014/main" id="{00000000-0008-0000-03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36360</xdr:colOff>
      <xdr:row>0</xdr:row>
      <xdr:rowOff>0</xdr:rowOff>
    </xdr:from>
    <xdr:to>
      <xdr:col>10</xdr:col>
      <xdr:colOff>255960</xdr:colOff>
      <xdr:row>0</xdr:row>
      <xdr:rowOff>856800</xdr:rowOff>
    </xdr:to>
    <xdr:sp macro="" textlink="">
      <xdr:nvSpPr>
        <xdr:cNvPr id="9" name="CustomShape 1">
          <a:extLst>
            <a:ext uri="{FF2B5EF4-FFF2-40B4-BE49-F238E27FC236}">
              <a16:creationId xmlns:a16="http://schemas.microsoft.com/office/drawing/2014/main" id="{00000000-0008-0000-0400-000009000000}"/>
            </a:ext>
          </a:extLst>
        </xdr:cNvPr>
        <xdr:cNvSpPr/>
      </xdr:nvSpPr>
      <xdr:spPr>
        <a:xfrm>
          <a:off x="36360" y="0"/>
          <a:ext cx="6510240" cy="856800"/>
        </a:xfrm>
        <a:prstGeom prst="rect">
          <a:avLst/>
        </a:prstGeom>
        <a:solidFill>
          <a:srgbClr val="A9D18E"/>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1" strike="noStrike" spc="-1">
              <a:solidFill>
                <a:srgbClr val="000000"/>
              </a:solidFill>
              <a:latin typeface="Calibri"/>
            </a:rPr>
            <a:t>This sheet is used for resistance linear sensors calibration connected to AdcVccX input. </a:t>
          </a:r>
          <a:endParaRPr lang="en-US" sz="1100" b="0" strike="noStrike" spc="-1">
            <a:latin typeface="Times New Roman"/>
          </a:endParaRPr>
        </a:p>
        <a:p>
          <a:pPr>
            <a:lnSpc>
              <a:spcPct val="100000"/>
            </a:lnSpc>
          </a:pPr>
          <a:r>
            <a:rPr lang="en-US" sz="1100" b="0" strike="noStrike" spc="-1">
              <a:solidFill>
                <a:srgbClr val="000000"/>
              </a:solidFill>
              <a:latin typeface="Calibri"/>
            </a:rPr>
            <a:t>In order to calculate sensor linear function parameters (a &amp; b) you need at least 2 points of sensor characteristics (interested value in function of resistance). You will also need to know values of UTCOMP's pull-up resistor (Rpullup) and voltage reference (VREF)</a:t>
          </a:r>
          <a:endParaRPr lang="en-US" sz="1100" b="0" strike="noStrike" spc="-1">
            <a:latin typeface="Times New Roman"/>
          </a:endParaRPr>
        </a:p>
      </xdr:txBody>
    </xdr:sp>
    <xdr:clientData/>
  </xdr:twoCellAnchor>
  <xdr:twoCellAnchor>
    <xdr:from>
      <xdr:col>4</xdr:col>
      <xdr:colOff>599760</xdr:colOff>
      <xdr:row>6</xdr:row>
      <xdr:rowOff>65880</xdr:rowOff>
    </xdr:from>
    <xdr:to>
      <xdr:col>10</xdr:col>
      <xdr:colOff>80280</xdr:colOff>
      <xdr:row>9</xdr:row>
      <xdr:rowOff>30240</xdr:rowOff>
    </xdr:to>
    <xdr:sp macro="" textlink="">
      <xdr:nvSpPr>
        <xdr:cNvPr id="10" name="CustomShape 1">
          <a:extLst>
            <a:ext uri="{FF2B5EF4-FFF2-40B4-BE49-F238E27FC236}">
              <a16:creationId xmlns:a16="http://schemas.microsoft.com/office/drawing/2014/main" id="{00000000-0008-0000-0400-00000A000000}"/>
            </a:ext>
          </a:extLst>
        </xdr:cNvPr>
        <xdr:cNvSpPr/>
      </xdr:nvSpPr>
      <xdr:spPr>
        <a:xfrm>
          <a:off x="3921840" y="1839240"/>
          <a:ext cx="2449080" cy="464760"/>
        </a:xfrm>
        <a:prstGeom prst="rect">
          <a:avLst/>
        </a:prstGeom>
        <a:solidFill>
          <a:srgbClr val="F2F2F2"/>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0" strike="noStrike" spc="-1">
              <a:solidFill>
                <a:srgbClr val="000000"/>
              </a:solidFill>
              <a:latin typeface="Calibri"/>
            </a:rPr>
            <a:t>Calculated 'a' &amp; 'b' parameters type in sensor configuration in UTCOMP's app</a:t>
          </a:r>
          <a:endParaRPr lang="en-US" sz="1100" b="0" strike="noStrike" spc="-1">
            <a:latin typeface="Times New Roman"/>
          </a:endParaRPr>
        </a:p>
      </xdr:txBody>
    </xdr:sp>
    <xdr:clientData/>
  </xdr:twoCellAnchor>
  <xdr:twoCellAnchor>
    <xdr:from>
      <xdr:col>0</xdr:col>
      <xdr:colOff>36360</xdr:colOff>
      <xdr:row>10</xdr:row>
      <xdr:rowOff>61560</xdr:rowOff>
    </xdr:from>
    <xdr:to>
      <xdr:col>10</xdr:col>
      <xdr:colOff>208440</xdr:colOff>
      <xdr:row>10</xdr:row>
      <xdr:rowOff>870840</xdr:rowOff>
    </xdr:to>
    <xdr:sp macro="" textlink="">
      <xdr:nvSpPr>
        <xdr:cNvPr id="11" name="CustomShape 1">
          <a:extLst>
            <a:ext uri="{FF2B5EF4-FFF2-40B4-BE49-F238E27FC236}">
              <a16:creationId xmlns:a16="http://schemas.microsoft.com/office/drawing/2014/main" id="{00000000-0008-0000-0400-00000B000000}"/>
            </a:ext>
          </a:extLst>
        </xdr:cNvPr>
        <xdr:cNvSpPr/>
      </xdr:nvSpPr>
      <xdr:spPr>
        <a:xfrm>
          <a:off x="36360" y="2498040"/>
          <a:ext cx="6462720" cy="809280"/>
        </a:xfrm>
        <a:prstGeom prst="rect">
          <a:avLst/>
        </a:prstGeom>
        <a:solidFill>
          <a:srgbClr val="DEEBF7"/>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0" strike="noStrike" spc="-1">
              <a:solidFill>
                <a:srgbClr val="000000"/>
              </a:solidFill>
              <a:latin typeface="Calibri"/>
            </a:rPr>
            <a:t>Example applications:</a:t>
          </a:r>
          <a:br/>
          <a:r>
            <a:rPr lang="en-US" sz="1100" b="0" strike="noStrike" spc="-1">
              <a:solidFill>
                <a:srgbClr val="000000"/>
              </a:solidFill>
              <a:latin typeface="Calibri"/>
            </a:rPr>
            <a:t>- oil pressure from oil pressure linear resistance sensor (e.g. 240-33 ohm 0-10 BAR)</a:t>
          </a:r>
          <a:br/>
          <a:r>
            <a:rPr lang="en-US" sz="1100" b="0" strike="noStrike" spc="-1">
              <a:solidFill>
                <a:srgbClr val="000000"/>
              </a:solidFill>
              <a:latin typeface="Calibri"/>
            </a:rPr>
            <a:t>- fuel pressure from fuel pressure linear resistance sensor (e.g. 240-33 ohm 0-10 BAR)</a:t>
          </a:r>
          <a:br/>
          <a:r>
            <a:rPr lang="en-US" sz="1100" b="0" strike="noStrike" spc="-1">
              <a:solidFill>
                <a:srgbClr val="000000"/>
              </a:solidFill>
              <a:latin typeface="Calibri"/>
            </a:rPr>
            <a:t>- fuel level from fuel level sensor</a:t>
          </a:r>
          <a:endParaRPr lang="en-US" sz="1100" b="0" strike="noStrike" spc="-1">
            <a:latin typeface="Times New Roman"/>
          </a:endParaRPr>
        </a:p>
        <a:p>
          <a:endParaRPr lang="en-US" sz="1100" b="0" strike="noStrike" spc="-1">
            <a:latin typeface="Times New Roman"/>
          </a:endParaRPr>
        </a:p>
      </xdr:txBody>
    </xdr:sp>
    <xdr:clientData/>
  </xdr:twoCellAnchor>
  <xdr:twoCellAnchor>
    <xdr:from>
      <xdr:col>0</xdr:col>
      <xdr:colOff>36360</xdr:colOff>
      <xdr:row>11</xdr:row>
      <xdr:rowOff>61560</xdr:rowOff>
    </xdr:from>
    <xdr:to>
      <xdr:col>11</xdr:col>
      <xdr:colOff>133920</xdr:colOff>
      <xdr:row>11</xdr:row>
      <xdr:rowOff>861480</xdr:rowOff>
    </xdr:to>
    <xdr:sp macro="" textlink="">
      <xdr:nvSpPr>
        <xdr:cNvPr id="12" name="CustomShape 1">
          <a:extLst>
            <a:ext uri="{FF2B5EF4-FFF2-40B4-BE49-F238E27FC236}">
              <a16:creationId xmlns:a16="http://schemas.microsoft.com/office/drawing/2014/main" id="{00000000-0008-0000-0400-00000C000000}"/>
            </a:ext>
          </a:extLst>
        </xdr:cNvPr>
        <xdr:cNvSpPr/>
      </xdr:nvSpPr>
      <xdr:spPr>
        <a:xfrm>
          <a:off x="36360" y="3479040"/>
          <a:ext cx="7036560" cy="799920"/>
        </a:xfrm>
        <a:prstGeom prst="rect">
          <a:avLst/>
        </a:prstGeom>
        <a:solidFill>
          <a:srgbClr val="F8BABA"/>
        </a:solid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r>
            <a:rPr lang="en-US" sz="1100" b="0" strike="noStrike" spc="-1">
              <a:solidFill>
                <a:srgbClr val="000000"/>
              </a:solidFill>
              <a:latin typeface="Calibri"/>
            </a:rPr>
            <a:t>Please note!</a:t>
          </a:r>
          <a:br/>
          <a:r>
            <a:rPr lang="en-US" sz="1100" b="0" strike="noStrike" spc="-1">
              <a:solidFill>
                <a:srgbClr val="000000"/>
              </a:solidFill>
              <a:latin typeface="Calibri"/>
            </a:rPr>
            <a:t>Resistance sensors connected to AdcVccX input should not be connected to any other devices! (only to UTCOMP).</a:t>
          </a:r>
          <a:br/>
          <a:r>
            <a:rPr lang="en-US" sz="1100" b="0" strike="noStrike" spc="-1">
              <a:solidFill>
                <a:srgbClr val="000000"/>
              </a:solidFill>
              <a:latin typeface="Calibri"/>
            </a:rPr>
            <a:t>If sensor is already connected to other devices (e.g. stock sensor) than it should be connected to AdcX input and calibrated in function of voltage.</a:t>
          </a:r>
          <a:endParaRPr lang="en-US" sz="1100" b="0" strike="noStrike" spc="-1">
            <a:latin typeface="Times New Roman"/>
          </a:endParaRPr>
        </a:p>
      </xdr:txBody>
    </xdr:sp>
    <xdr:clientData/>
  </xdr:twoCellAnchor>
  <xdr:twoCellAnchor>
    <xdr:from>
      <xdr:col>0</xdr:col>
      <xdr:colOff>0</xdr:colOff>
      <xdr:row>0</xdr:row>
      <xdr:rowOff>0</xdr:rowOff>
    </xdr:from>
    <xdr:to>
      <xdr:col>15</xdr:col>
      <xdr:colOff>552450</xdr:colOff>
      <xdr:row>53</xdr:row>
      <xdr:rowOff>38100</xdr:rowOff>
    </xdr:to>
    <xdr:sp macro="" textlink="">
      <xdr:nvSpPr>
        <xdr:cNvPr id="5126" name="_x0000_t202" hidden="1">
          <a:extLst>
            <a:ext uri="{FF2B5EF4-FFF2-40B4-BE49-F238E27FC236}">
              <a16:creationId xmlns:a16="http://schemas.microsoft.com/office/drawing/2014/main" id="{00000000-0008-0000-0400-000006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552450</xdr:colOff>
      <xdr:row>53</xdr:row>
      <xdr:rowOff>38100</xdr:rowOff>
    </xdr:to>
    <xdr:sp macro="" textlink="">
      <xdr:nvSpPr>
        <xdr:cNvPr id="5124" name="_x0000_t202" hidden="1">
          <a:extLst>
            <a:ext uri="{FF2B5EF4-FFF2-40B4-BE49-F238E27FC236}">
              <a16:creationId xmlns:a16="http://schemas.microsoft.com/office/drawing/2014/main" id="{00000000-0008-0000-04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552450</xdr:colOff>
      <xdr:row>53</xdr:row>
      <xdr:rowOff>38100</xdr:rowOff>
    </xdr:to>
    <xdr:sp macro="" textlink="">
      <xdr:nvSpPr>
        <xdr:cNvPr id="5122" name="_x0000_t202" hidden="1">
          <a:extLst>
            <a:ext uri="{FF2B5EF4-FFF2-40B4-BE49-F238E27FC236}">
              <a16:creationId xmlns:a16="http://schemas.microsoft.com/office/drawing/2014/main" id="{00000000-0008-0000-04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8"/>
  <sheetViews>
    <sheetView zoomScaleNormal="100" zoomScalePageLayoutView="60" workbookViewId="0"/>
  </sheetViews>
  <sheetFormatPr defaultRowHeight="15"/>
  <cols>
    <col min="1" max="1" width="123.140625" style="2" customWidth="1"/>
    <col min="2" max="1025" width="8.7109375" style="2" customWidth="1"/>
  </cols>
  <sheetData>
    <row r="1" spans="1:1" s="3" customFormat="1" ht="41.25" customHeight="1"/>
    <row r="3" spans="1:1" s="5" customFormat="1" ht="24.95" customHeight="1">
      <c r="A3" s="4" t="s">
        <v>0</v>
      </c>
    </row>
    <row r="4" spans="1:1" s="5" customFormat="1" ht="24.95" customHeight="1">
      <c r="A4" s="6" t="s">
        <v>1</v>
      </c>
    </row>
    <row r="5" spans="1:1" s="5" customFormat="1" ht="24.95" customHeight="1">
      <c r="A5" s="6" t="s">
        <v>2</v>
      </c>
    </row>
    <row r="6" spans="1:1" s="5" customFormat="1" ht="24.95" customHeight="1">
      <c r="A6" s="7" t="s">
        <v>3</v>
      </c>
    </row>
    <row r="8" spans="1:1">
      <c r="A8" s="8" t="s">
        <v>4</v>
      </c>
    </row>
  </sheetData>
  <hyperlinks>
    <hyperlink ref="A3" location="'NTC (R)'!A1" display="1. NTC (R) - calibration for NTC temperature sensors where resistance is known" xr:uid="{00000000-0004-0000-0000-000000000000}"/>
    <hyperlink ref="A4" location="'NTC (U)'!A1" display="2. NTC (U) - calibration for NTC temperature sensors where voltage is known" xr:uid="{00000000-0004-0000-0000-000001000000}"/>
    <hyperlink ref="A5" location="AdcX!A1" display="3. AdcX - calibration for linear voltage sensors (0-5V) connected to AdcX inputs" xr:uid="{00000000-0004-0000-0000-000002000000}"/>
    <hyperlink ref="A6" location="AdcVccX!A1" display="4. AdcVccX - calibration for linear resistance sensors connected to AdcVccX inputs" xr:uid="{00000000-0004-0000-0000-000003000000}"/>
  </hyperlink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4"/>
  <sheetViews>
    <sheetView zoomScaleNormal="100" zoomScalePageLayoutView="60" workbookViewId="0"/>
  </sheetViews>
  <sheetFormatPr defaultRowHeight="12.75"/>
  <cols>
    <col min="1" max="1" width="15" style="3" customWidth="1"/>
    <col min="2" max="2" width="6.42578125" style="3" customWidth="1"/>
    <col min="3" max="3" width="9" style="3" customWidth="1"/>
    <col min="4" max="4" width="7.7109375" style="3" customWidth="1"/>
    <col min="5" max="5" width="4.28515625" style="3" customWidth="1"/>
    <col min="6" max="6" width="10.140625" style="3" customWidth="1"/>
    <col min="7" max="7" width="8.7109375" style="3" customWidth="1"/>
    <col min="8" max="8" width="4.5703125" style="3" customWidth="1"/>
    <col min="9" max="9" width="13" style="3" customWidth="1"/>
    <col min="10" max="10" width="14.5703125" style="3" customWidth="1"/>
    <col min="11" max="11" width="2.140625" style="3" customWidth="1"/>
    <col min="12" max="12" width="9.28515625" style="3" customWidth="1"/>
    <col min="13" max="1025" width="9.140625" style="3" customWidth="1"/>
  </cols>
  <sheetData>
    <row r="1" spans="1:12" ht="57" customHeight="1">
      <c r="A1" s="9"/>
    </row>
    <row r="3" spans="1:12" s="10" customFormat="1" ht="21.95" customHeight="1">
      <c r="B3" s="1" t="s">
        <v>5</v>
      </c>
      <c r="C3" s="1"/>
      <c r="D3" s="1"/>
      <c r="E3" s="1"/>
      <c r="F3" s="1"/>
      <c r="G3" s="1"/>
      <c r="H3" s="1"/>
      <c r="I3" s="1"/>
      <c r="J3" s="1"/>
    </row>
    <row r="4" spans="1:12">
      <c r="B4" s="11" t="s">
        <v>6</v>
      </c>
      <c r="C4" s="12" t="s">
        <v>7</v>
      </c>
      <c r="D4" s="13" t="s">
        <v>8</v>
      </c>
      <c r="E4" s="14"/>
      <c r="I4" s="15" t="s">
        <v>9</v>
      </c>
      <c r="J4" s="16" t="s">
        <v>10</v>
      </c>
    </row>
    <row r="5" spans="1:12" ht="15">
      <c r="B5" s="17">
        <v>10</v>
      </c>
      <c r="C5" s="18">
        <v>9670</v>
      </c>
      <c r="D5" s="19">
        <f>$B$34*C5/(C5+$B$33)</f>
        <v>4.7126522961574508</v>
      </c>
      <c r="E5" s="20"/>
      <c r="G5" s="21"/>
      <c r="I5" s="22">
        <f>C5/(EXP(J5*(1/(B5+273.15)-1/298.15)))</f>
        <v>4815.2198335580933</v>
      </c>
      <c r="J5" s="23">
        <f>LN(C5/C6)/(1/(B5+273.15)-1/(B6+273.15))</f>
        <v>3924.1584184392054</v>
      </c>
      <c r="L5" s="24" t="s">
        <v>11</v>
      </c>
    </row>
    <row r="6" spans="1:12" ht="15">
      <c r="B6" s="25">
        <v>80</v>
      </c>
      <c r="C6" s="26">
        <v>620</v>
      </c>
      <c r="D6" s="19">
        <f>$B$34*C6/(C6+$B$33)</f>
        <v>1.9901234567901234</v>
      </c>
      <c r="E6" s="20"/>
      <c r="G6" s="21"/>
    </row>
    <row r="8" spans="1:12" s="10" customFormat="1" ht="21.95" customHeight="1">
      <c r="B8" s="1" t="s">
        <v>12</v>
      </c>
      <c r="C8" s="1"/>
      <c r="D8" s="1"/>
      <c r="E8" s="1"/>
      <c r="F8" s="1"/>
      <c r="G8" s="1"/>
      <c r="H8" s="1"/>
      <c r="I8" s="1"/>
      <c r="J8" s="1"/>
    </row>
    <row r="9" spans="1:12" ht="15">
      <c r="B9" s="27" t="s">
        <v>6</v>
      </c>
      <c r="C9" s="28" t="s">
        <v>7</v>
      </c>
      <c r="D9" s="29" t="s">
        <v>8</v>
      </c>
      <c r="E9" s="14"/>
      <c r="F9" s="30" t="s">
        <v>13</v>
      </c>
      <c r="G9" s="30" t="s">
        <v>14</v>
      </c>
      <c r="I9" s="31" t="s">
        <v>9</v>
      </c>
      <c r="J9" s="32" t="s">
        <v>10</v>
      </c>
      <c r="K9" s="33"/>
      <c r="L9" s="34"/>
    </row>
    <row r="10" spans="1:12" ht="15">
      <c r="A10" s="35"/>
      <c r="B10" s="17">
        <v>10</v>
      </c>
      <c r="C10" s="18">
        <v>9670</v>
      </c>
      <c r="D10" s="19">
        <f t="shared" ref="D10:D30" si="0">$B$34*C10/(C10+$B$33)</f>
        <v>4.7126522961574508</v>
      </c>
      <c r="E10" s="20"/>
      <c r="F10" s="36">
        <f t="shared" ref="F10:F30" si="1">1/(LN(C10/$I$10)/$J$10+1/298.15)-273.15</f>
        <v>10</v>
      </c>
      <c r="G10" s="37">
        <f t="shared" ref="G10:G30" si="2">F10-B10</f>
        <v>0</v>
      </c>
      <c r="H10" s="35"/>
      <c r="I10" s="22">
        <f>I5</f>
        <v>4815.2198335580933</v>
      </c>
      <c r="J10" s="23">
        <f>J5</f>
        <v>3924.1584184392054</v>
      </c>
      <c r="K10" s="33"/>
      <c r="L10" s="24" t="s">
        <v>15</v>
      </c>
    </row>
    <row r="11" spans="1:12" ht="15">
      <c r="A11" s="35"/>
      <c r="B11" s="17">
        <v>20</v>
      </c>
      <c r="C11" s="18">
        <v>6060</v>
      </c>
      <c r="D11" s="19">
        <f t="shared" si="0"/>
        <v>4.4634560906515581</v>
      </c>
      <c r="E11" s="20"/>
      <c r="F11" s="36">
        <f t="shared" si="1"/>
        <v>19.880898401179252</v>
      </c>
      <c r="G11" s="37">
        <f t="shared" si="2"/>
        <v>-0.11910159882074822</v>
      </c>
      <c r="H11" s="35"/>
    </row>
    <row r="12" spans="1:12" ht="15">
      <c r="A12" s="35"/>
      <c r="B12" s="17">
        <v>30</v>
      </c>
      <c r="C12" s="18">
        <v>3900</v>
      </c>
      <c r="D12" s="19">
        <f t="shared" si="0"/>
        <v>4.1387755102040815</v>
      </c>
      <c r="E12" s="20"/>
      <c r="F12" s="36">
        <f t="shared" si="1"/>
        <v>29.853069611696355</v>
      </c>
      <c r="G12" s="37">
        <f t="shared" si="2"/>
        <v>-0.14693038830364458</v>
      </c>
      <c r="H12" s="35"/>
    </row>
    <row r="13" spans="1:12" ht="15">
      <c r="A13" s="35"/>
      <c r="B13" s="17">
        <v>40</v>
      </c>
      <c r="C13" s="18">
        <v>2600</v>
      </c>
      <c r="D13" s="19">
        <f t="shared" si="0"/>
        <v>3.7555555555555555</v>
      </c>
      <c r="E13" s="20"/>
      <c r="F13" s="36">
        <f t="shared" si="1"/>
        <v>39.646058365921874</v>
      </c>
      <c r="G13" s="37">
        <f t="shared" si="2"/>
        <v>-0.35394163407812584</v>
      </c>
      <c r="H13" s="35"/>
    </row>
    <row r="14" spans="1:12" ht="15">
      <c r="A14" s="35"/>
      <c r="B14" s="17">
        <v>50</v>
      </c>
      <c r="C14" s="18">
        <v>1760</v>
      </c>
      <c r="D14" s="19">
        <f t="shared" si="0"/>
        <v>3.3159420289855071</v>
      </c>
      <c r="E14" s="20"/>
      <c r="F14" s="36">
        <f t="shared" si="1"/>
        <v>49.687196493371403</v>
      </c>
      <c r="G14" s="37">
        <f t="shared" si="2"/>
        <v>-0.31280350662859746</v>
      </c>
      <c r="H14" s="35"/>
    </row>
    <row r="15" spans="1:12" ht="15">
      <c r="A15" s="35"/>
      <c r="B15" s="17">
        <v>60</v>
      </c>
      <c r="C15" s="18">
        <v>1220</v>
      </c>
      <c r="D15" s="19">
        <f t="shared" si="0"/>
        <v>2.8576576576576578</v>
      </c>
      <c r="E15" s="20"/>
      <c r="F15" s="36">
        <f t="shared" si="1"/>
        <v>59.72284584046713</v>
      </c>
      <c r="G15" s="37">
        <f t="shared" si="2"/>
        <v>-0.27715415953286993</v>
      </c>
      <c r="H15" s="35"/>
    </row>
    <row r="16" spans="1:12" ht="15">
      <c r="A16" s="35"/>
      <c r="B16" s="17">
        <v>70</v>
      </c>
      <c r="C16" s="18">
        <v>860</v>
      </c>
      <c r="D16" s="19">
        <f t="shared" si="0"/>
        <v>2.4043010752688172</v>
      </c>
      <c r="E16" s="20"/>
      <c r="F16" s="36">
        <f t="shared" si="1"/>
        <v>69.89821152763767</v>
      </c>
      <c r="G16" s="37">
        <f t="shared" si="2"/>
        <v>-0.10178847236232968</v>
      </c>
      <c r="H16" s="35"/>
    </row>
    <row r="17" spans="1:9" ht="15">
      <c r="A17" s="35"/>
      <c r="B17" s="17">
        <v>80</v>
      </c>
      <c r="C17" s="18">
        <v>620</v>
      </c>
      <c r="D17" s="19">
        <f t="shared" si="0"/>
        <v>1.9901234567901234</v>
      </c>
      <c r="E17" s="20"/>
      <c r="F17" s="36">
        <f t="shared" si="1"/>
        <v>80</v>
      </c>
      <c r="G17" s="37">
        <f t="shared" si="2"/>
        <v>0</v>
      </c>
      <c r="H17" s="35"/>
    </row>
    <row r="18" spans="1:9" ht="15">
      <c r="A18" s="35"/>
      <c r="B18" s="17"/>
      <c r="C18" s="18"/>
      <c r="D18" s="19">
        <f t="shared" si="0"/>
        <v>0</v>
      </c>
      <c r="E18" s="20"/>
      <c r="F18" s="36" t="e">
        <f t="shared" si="1"/>
        <v>#NUM!</v>
      </c>
      <c r="G18" s="37" t="e">
        <f t="shared" si="2"/>
        <v>#NUM!</v>
      </c>
      <c r="H18" s="35"/>
    </row>
    <row r="19" spans="1:9" ht="15">
      <c r="A19" s="35"/>
      <c r="B19" s="17"/>
      <c r="C19" s="18"/>
      <c r="D19" s="19">
        <f t="shared" si="0"/>
        <v>0</v>
      </c>
      <c r="E19" s="20"/>
      <c r="F19" s="36" t="e">
        <f t="shared" si="1"/>
        <v>#NUM!</v>
      </c>
      <c r="G19" s="37" t="e">
        <f t="shared" si="2"/>
        <v>#NUM!</v>
      </c>
      <c r="H19" s="35"/>
    </row>
    <row r="20" spans="1:9" ht="15">
      <c r="A20" s="35"/>
      <c r="B20" s="17"/>
      <c r="C20" s="18"/>
      <c r="D20" s="19">
        <f t="shared" si="0"/>
        <v>0</v>
      </c>
      <c r="E20" s="20"/>
      <c r="F20" s="36" t="e">
        <f t="shared" si="1"/>
        <v>#NUM!</v>
      </c>
      <c r="G20" s="37" t="e">
        <f t="shared" si="2"/>
        <v>#NUM!</v>
      </c>
      <c r="H20" s="35"/>
    </row>
    <row r="21" spans="1:9" ht="15">
      <c r="A21" s="35"/>
      <c r="B21" s="17"/>
      <c r="C21" s="18"/>
      <c r="D21" s="19">
        <f t="shared" si="0"/>
        <v>0</v>
      </c>
      <c r="E21" s="20"/>
      <c r="F21" s="36" t="e">
        <f t="shared" si="1"/>
        <v>#NUM!</v>
      </c>
      <c r="G21" s="37" t="e">
        <f t="shared" si="2"/>
        <v>#NUM!</v>
      </c>
      <c r="H21" s="35"/>
    </row>
    <row r="22" spans="1:9" ht="15">
      <c r="A22" s="35"/>
      <c r="B22" s="17"/>
      <c r="C22" s="18"/>
      <c r="D22" s="19">
        <f t="shared" si="0"/>
        <v>0</v>
      </c>
      <c r="E22" s="20"/>
      <c r="F22" s="36" t="e">
        <f t="shared" si="1"/>
        <v>#NUM!</v>
      </c>
      <c r="G22" s="37" t="e">
        <f t="shared" si="2"/>
        <v>#NUM!</v>
      </c>
      <c r="H22" s="35"/>
    </row>
    <row r="23" spans="1:9" ht="15">
      <c r="A23" s="35"/>
      <c r="B23" s="17"/>
      <c r="C23" s="18"/>
      <c r="D23" s="19">
        <f t="shared" si="0"/>
        <v>0</v>
      </c>
      <c r="E23" s="20"/>
      <c r="F23" s="36" t="e">
        <f t="shared" si="1"/>
        <v>#NUM!</v>
      </c>
      <c r="G23" s="37" t="e">
        <f t="shared" si="2"/>
        <v>#NUM!</v>
      </c>
      <c r="H23" s="35"/>
    </row>
    <row r="24" spans="1:9" ht="15">
      <c r="A24" s="35"/>
      <c r="B24" s="17"/>
      <c r="C24" s="18"/>
      <c r="D24" s="19">
        <f t="shared" si="0"/>
        <v>0</v>
      </c>
      <c r="E24" s="20"/>
      <c r="F24" s="36" t="e">
        <f t="shared" si="1"/>
        <v>#NUM!</v>
      </c>
      <c r="G24" s="37" t="e">
        <f t="shared" si="2"/>
        <v>#NUM!</v>
      </c>
      <c r="H24" s="35"/>
    </row>
    <row r="25" spans="1:9" ht="15">
      <c r="A25" s="35"/>
      <c r="B25" s="17"/>
      <c r="C25" s="18"/>
      <c r="D25" s="19">
        <f t="shared" si="0"/>
        <v>0</v>
      </c>
      <c r="E25" s="20"/>
      <c r="F25" s="36" t="e">
        <f t="shared" si="1"/>
        <v>#NUM!</v>
      </c>
      <c r="G25" s="37" t="e">
        <f t="shared" si="2"/>
        <v>#NUM!</v>
      </c>
      <c r="H25" s="35"/>
    </row>
    <row r="26" spans="1:9" ht="15">
      <c r="A26" s="35"/>
      <c r="B26" s="17"/>
      <c r="C26" s="18"/>
      <c r="D26" s="19">
        <f t="shared" si="0"/>
        <v>0</v>
      </c>
      <c r="E26" s="20"/>
      <c r="F26" s="36" t="e">
        <f t="shared" si="1"/>
        <v>#NUM!</v>
      </c>
      <c r="G26" s="37" t="e">
        <f t="shared" si="2"/>
        <v>#NUM!</v>
      </c>
      <c r="H26" s="35"/>
    </row>
    <row r="27" spans="1:9" ht="15">
      <c r="A27" s="35"/>
      <c r="B27" s="17"/>
      <c r="C27" s="18"/>
      <c r="D27" s="19">
        <f t="shared" si="0"/>
        <v>0</v>
      </c>
      <c r="E27" s="20"/>
      <c r="F27" s="36" t="e">
        <f t="shared" si="1"/>
        <v>#NUM!</v>
      </c>
      <c r="G27" s="37" t="e">
        <f t="shared" si="2"/>
        <v>#NUM!</v>
      </c>
      <c r="H27" s="35"/>
    </row>
    <row r="28" spans="1:9" ht="15">
      <c r="A28" s="35"/>
      <c r="B28" s="17"/>
      <c r="C28" s="18"/>
      <c r="D28" s="19">
        <f t="shared" si="0"/>
        <v>0</v>
      </c>
      <c r="E28" s="20"/>
      <c r="F28" s="36" t="e">
        <f t="shared" si="1"/>
        <v>#NUM!</v>
      </c>
      <c r="G28" s="37" t="e">
        <f t="shared" si="2"/>
        <v>#NUM!</v>
      </c>
      <c r="H28" s="35"/>
    </row>
    <row r="29" spans="1:9" ht="15">
      <c r="B29" s="17"/>
      <c r="C29" s="18"/>
      <c r="D29" s="19">
        <f t="shared" si="0"/>
        <v>0</v>
      </c>
      <c r="E29" s="20"/>
      <c r="F29" s="36" t="e">
        <f t="shared" si="1"/>
        <v>#NUM!</v>
      </c>
      <c r="G29" s="37" t="e">
        <f t="shared" si="2"/>
        <v>#NUM!</v>
      </c>
      <c r="H29" s="35"/>
    </row>
    <row r="30" spans="1:9" ht="15">
      <c r="B30" s="25"/>
      <c r="C30" s="26"/>
      <c r="D30" s="19">
        <f t="shared" si="0"/>
        <v>0</v>
      </c>
      <c r="E30" s="20"/>
      <c r="F30" s="36" t="e">
        <f t="shared" si="1"/>
        <v>#NUM!</v>
      </c>
      <c r="G30" s="37" t="e">
        <f t="shared" si="2"/>
        <v>#NUM!</v>
      </c>
      <c r="H30" s="35"/>
    </row>
    <row r="31" spans="1:9">
      <c r="C31" s="38"/>
      <c r="D31" s="35"/>
      <c r="E31" s="35"/>
      <c r="F31" s="35"/>
      <c r="G31" s="35"/>
      <c r="H31" s="35"/>
      <c r="I31" s="35"/>
    </row>
    <row r="33" spans="1:3" ht="15">
      <c r="A33" s="39" t="s">
        <v>16</v>
      </c>
      <c r="B33" s="40">
        <v>1000</v>
      </c>
      <c r="C33" s="24" t="s">
        <v>17</v>
      </c>
    </row>
    <row r="34" spans="1:3" ht="15">
      <c r="A34" s="41" t="s">
        <v>18</v>
      </c>
      <c r="B34" s="42">
        <v>5.2</v>
      </c>
      <c r="C34" s="24" t="s">
        <v>19</v>
      </c>
    </row>
  </sheetData>
  <mergeCells count="2">
    <mergeCell ref="B3:J3"/>
    <mergeCell ref="B8:J8"/>
  </mergeCells>
  <conditionalFormatting sqref="G10:G30">
    <cfRule type="cellIs" dxfId="5" priority="2" operator="between">
      <formula>-1</formula>
      <formula>1</formula>
    </cfRule>
    <cfRule type="cellIs" dxfId="4" priority="3" operator="between">
      <formula>-2</formula>
      <formula>2</formula>
    </cfRule>
    <cfRule type="cellIs" dxfId="3" priority="4" operator="between">
      <formula>-1000</formula>
      <formula>1000</formula>
    </cfRule>
  </conditionalFormatting>
  <pageMargins left="0.75" right="0.75" top="1" bottom="1" header="0.51180555555555496" footer="0.51180555555555496"/>
  <pageSetup paperSize="9" firstPageNumber="0"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4"/>
  <sheetViews>
    <sheetView tabSelected="1" zoomScaleNormal="100" zoomScalePageLayoutView="60" workbookViewId="0">
      <selection activeCell="U8" sqref="U8"/>
    </sheetView>
  </sheetViews>
  <sheetFormatPr defaultRowHeight="12.75"/>
  <cols>
    <col min="1" max="1" width="15" style="3" customWidth="1"/>
    <col min="2" max="2" width="6.42578125" style="3" customWidth="1"/>
    <col min="3" max="3" width="9" style="3" customWidth="1"/>
    <col min="4" max="4" width="7.7109375" style="3" customWidth="1"/>
    <col min="5" max="5" width="4.28515625" style="3" customWidth="1"/>
    <col min="6" max="6" width="10.140625" style="3" customWidth="1"/>
    <col min="7" max="7" width="8.7109375" style="3" customWidth="1"/>
    <col min="8" max="8" width="4.5703125" style="3" customWidth="1"/>
    <col min="9" max="9" width="13" style="3" customWidth="1"/>
    <col min="10" max="10" width="14.5703125" style="3" customWidth="1"/>
    <col min="11" max="11" width="2.140625" style="3" customWidth="1"/>
    <col min="12" max="12" width="9.28515625" style="3" customWidth="1"/>
    <col min="13" max="1025" width="9.140625" style="3" customWidth="1"/>
  </cols>
  <sheetData>
    <row r="1" spans="1:12" ht="57" customHeight="1"/>
    <row r="3" spans="1:12" s="10" customFormat="1" ht="21.95" customHeight="1">
      <c r="B3" s="1" t="s">
        <v>5</v>
      </c>
      <c r="C3" s="1"/>
      <c r="D3" s="1"/>
      <c r="E3" s="1"/>
      <c r="F3" s="1"/>
      <c r="G3" s="1"/>
      <c r="H3" s="1"/>
      <c r="I3" s="1"/>
      <c r="J3" s="1"/>
    </row>
    <row r="4" spans="1:12">
      <c r="B4" s="43" t="s">
        <v>6</v>
      </c>
      <c r="C4" s="44" t="s">
        <v>7</v>
      </c>
      <c r="D4" s="45" t="s">
        <v>8</v>
      </c>
      <c r="E4" s="14"/>
      <c r="I4" s="15" t="s">
        <v>9</v>
      </c>
      <c r="J4" s="16" t="s">
        <v>10</v>
      </c>
    </row>
    <row r="5" spans="1:12" ht="15">
      <c r="B5" s="46">
        <v>10</v>
      </c>
      <c r="C5" s="47">
        <f>-D5*$B$33/(D5-$B$34)</f>
        <v>1600</v>
      </c>
      <c r="D5" s="48">
        <v>3.2</v>
      </c>
      <c r="E5" s="20"/>
      <c r="G5" s="21"/>
      <c r="I5" s="22">
        <f>C5/(EXP(J5*(1/(B5+273.15)-1/298.15)))</f>
        <v>804.112095912428</v>
      </c>
      <c r="J5" s="23">
        <f>LN(C5/C6)/(1/(B5+273.15)-1/(B6+273.15))</f>
        <v>3872.2316121233598</v>
      </c>
      <c r="L5" s="24" t="s">
        <v>11</v>
      </c>
    </row>
    <row r="6" spans="1:12" ht="15">
      <c r="B6" s="49">
        <v>80</v>
      </c>
      <c r="C6" s="47">
        <f>-D6*$B$33/(D6-$B$34)</f>
        <v>106.38297872340425</v>
      </c>
      <c r="D6" s="50">
        <v>0.5</v>
      </c>
      <c r="E6" s="20"/>
      <c r="G6" s="21"/>
    </row>
    <row r="8" spans="1:12" s="10" customFormat="1" ht="21.95" customHeight="1">
      <c r="B8" s="1" t="s">
        <v>12</v>
      </c>
      <c r="C8" s="1"/>
      <c r="D8" s="1"/>
      <c r="E8" s="1"/>
      <c r="F8" s="1"/>
      <c r="G8" s="1"/>
      <c r="H8" s="1"/>
      <c r="I8" s="1"/>
      <c r="J8" s="1"/>
    </row>
    <row r="9" spans="1:12" ht="15">
      <c r="B9" s="43" t="s">
        <v>6</v>
      </c>
      <c r="C9" s="44" t="s">
        <v>7</v>
      </c>
      <c r="D9" s="45" t="s">
        <v>8</v>
      </c>
      <c r="E9" s="14"/>
      <c r="F9" s="30" t="s">
        <v>13</v>
      </c>
      <c r="G9" s="30" t="s">
        <v>14</v>
      </c>
      <c r="I9" s="31" t="s">
        <v>9</v>
      </c>
      <c r="J9" s="32" t="s">
        <v>10</v>
      </c>
      <c r="K9" s="33"/>
      <c r="L9" s="34"/>
    </row>
    <row r="10" spans="1:12" ht="15">
      <c r="A10" s="35"/>
      <c r="B10" s="46">
        <v>10</v>
      </c>
      <c r="C10" s="47">
        <f t="shared" ref="C10:C30" si="0">-D10*$B$33/(D10-$B$34)</f>
        <v>1600</v>
      </c>
      <c r="D10" s="48">
        <v>3.2</v>
      </c>
      <c r="E10" s="20"/>
      <c r="F10" s="36">
        <f t="shared" ref="F10:F30" si="1">1/(LN(C10/$I$10)/$J$10+1/298.15)-273.15</f>
        <v>10</v>
      </c>
      <c r="G10" s="37">
        <f t="shared" ref="G10:G30" si="2">F10-B10</f>
        <v>0</v>
      </c>
      <c r="H10" s="35"/>
      <c r="I10" s="22">
        <f>I5</f>
        <v>804.112095912428</v>
      </c>
      <c r="J10" s="23">
        <f>J5</f>
        <v>3872.2316121233598</v>
      </c>
      <c r="K10" s="33"/>
      <c r="L10" s="24" t="s">
        <v>15</v>
      </c>
    </row>
    <row r="11" spans="1:12" ht="15">
      <c r="A11" s="35"/>
      <c r="B11" s="46">
        <v>20</v>
      </c>
      <c r="C11" s="47">
        <f t="shared" si="0"/>
        <v>1000</v>
      </c>
      <c r="D11" s="48">
        <v>2.6</v>
      </c>
      <c r="E11" s="20"/>
      <c r="F11" s="36">
        <f t="shared" si="1"/>
        <v>20.077700465152816</v>
      </c>
      <c r="G11" s="37">
        <f t="shared" si="2"/>
        <v>7.7700465152815923E-2</v>
      </c>
      <c r="H11" s="35"/>
    </row>
    <row r="12" spans="1:12" ht="15">
      <c r="A12" s="35"/>
      <c r="B12" s="46">
        <v>30</v>
      </c>
      <c r="C12" s="47">
        <f t="shared" si="0"/>
        <v>677.41935483870964</v>
      </c>
      <c r="D12" s="48">
        <v>2.1</v>
      </c>
      <c r="E12" s="20"/>
      <c r="F12" s="36">
        <f t="shared" si="1"/>
        <v>28.98852618820672</v>
      </c>
      <c r="G12" s="37">
        <f t="shared" si="2"/>
        <v>-1.0114738117932802</v>
      </c>
      <c r="H12" s="35"/>
    </row>
    <row r="13" spans="1:12" ht="15">
      <c r="A13" s="35"/>
      <c r="B13" s="46">
        <v>40</v>
      </c>
      <c r="C13" s="47">
        <f t="shared" si="0"/>
        <v>444.44444444444446</v>
      </c>
      <c r="D13" s="48">
        <v>1.6</v>
      </c>
      <c r="E13" s="20"/>
      <c r="F13" s="36">
        <f t="shared" si="1"/>
        <v>39.262419432548199</v>
      </c>
      <c r="G13" s="37">
        <f t="shared" si="2"/>
        <v>-0.73758056745180056</v>
      </c>
      <c r="H13" s="35"/>
    </row>
    <row r="14" spans="1:12" ht="15">
      <c r="A14" s="35"/>
      <c r="B14" s="46">
        <v>50</v>
      </c>
      <c r="C14" s="47">
        <f t="shared" si="0"/>
        <v>300</v>
      </c>
      <c r="D14" s="48">
        <v>1.2</v>
      </c>
      <c r="E14" s="20"/>
      <c r="F14" s="36">
        <f t="shared" si="1"/>
        <v>49.493694406184602</v>
      </c>
      <c r="G14" s="37">
        <f t="shared" si="2"/>
        <v>-0.50630559381539797</v>
      </c>
      <c r="H14" s="35"/>
    </row>
    <row r="15" spans="1:12" ht="15">
      <c r="A15" s="35"/>
      <c r="B15" s="46">
        <v>60</v>
      </c>
      <c r="C15" s="47">
        <f t="shared" si="0"/>
        <v>209.30232558139537</v>
      </c>
      <c r="D15" s="48">
        <v>0.9</v>
      </c>
      <c r="E15" s="20"/>
      <c r="F15" s="36">
        <f t="shared" si="1"/>
        <v>59.471095809095289</v>
      </c>
      <c r="G15" s="37">
        <f t="shared" si="2"/>
        <v>-0.52890419090471141</v>
      </c>
      <c r="H15" s="35"/>
    </row>
    <row r="16" spans="1:12" ht="15">
      <c r="A16" s="35"/>
      <c r="B16" s="46">
        <v>70</v>
      </c>
      <c r="C16" s="47">
        <f t="shared" si="0"/>
        <v>155.55555555555554</v>
      </c>
      <c r="D16" s="48">
        <v>0.7</v>
      </c>
      <c r="E16" s="20"/>
      <c r="F16" s="36">
        <f t="shared" si="1"/>
        <v>68.172376443307371</v>
      </c>
      <c r="G16" s="37">
        <f t="shared" si="2"/>
        <v>-1.8276235566926289</v>
      </c>
      <c r="H16" s="35"/>
    </row>
    <row r="17" spans="1:9" ht="15">
      <c r="A17" s="35"/>
      <c r="B17" s="46">
        <v>80</v>
      </c>
      <c r="C17" s="47">
        <f t="shared" si="0"/>
        <v>106.38297872340425</v>
      </c>
      <c r="D17" s="48">
        <v>0.5</v>
      </c>
      <c r="E17" s="20"/>
      <c r="F17" s="36">
        <f t="shared" si="1"/>
        <v>80</v>
      </c>
      <c r="G17" s="37">
        <f t="shared" si="2"/>
        <v>0</v>
      </c>
      <c r="H17" s="35"/>
    </row>
    <row r="18" spans="1:9" ht="15">
      <c r="A18" s="35"/>
      <c r="B18" s="46"/>
      <c r="C18" s="47">
        <f t="shared" si="0"/>
        <v>6222.2222222222244</v>
      </c>
      <c r="D18" s="48">
        <v>4.4800000000000004</v>
      </c>
      <c r="E18" s="20"/>
      <c r="F18" s="36">
        <f t="shared" si="1"/>
        <v>-15.579423312785138</v>
      </c>
      <c r="G18" s="37">
        <f t="shared" si="2"/>
        <v>-15.579423312785138</v>
      </c>
      <c r="H18" s="35"/>
    </row>
    <row r="19" spans="1:9" ht="15">
      <c r="A19" s="35"/>
      <c r="B19" s="46"/>
      <c r="C19" s="47">
        <f t="shared" si="0"/>
        <v>5341.4634146341441</v>
      </c>
      <c r="D19" s="48">
        <v>4.38</v>
      </c>
      <c r="E19" s="20"/>
      <c r="F19" s="36">
        <f t="shared" si="1"/>
        <v>-12.937650432385567</v>
      </c>
      <c r="G19" s="37">
        <f t="shared" si="2"/>
        <v>-12.937650432385567</v>
      </c>
      <c r="H19" s="35"/>
    </row>
    <row r="20" spans="1:9" ht="15">
      <c r="A20" s="35"/>
      <c r="B20" s="46"/>
      <c r="C20" s="47">
        <f t="shared" si="0"/>
        <v>4591.3978494623625</v>
      </c>
      <c r="D20" s="48">
        <v>4.2699999999999996</v>
      </c>
      <c r="E20" s="20"/>
      <c r="F20" s="36">
        <f t="shared" si="1"/>
        <v>-10.264548480749909</v>
      </c>
      <c r="G20" s="37">
        <f t="shared" si="2"/>
        <v>-10.264548480749909</v>
      </c>
      <c r="H20" s="35"/>
    </row>
    <row r="21" spans="1:9" ht="15">
      <c r="A21" s="35"/>
      <c r="B21" s="46"/>
      <c r="C21" s="47">
        <f t="shared" si="0"/>
        <v>3952.3809523809532</v>
      </c>
      <c r="D21" s="48">
        <v>4.1500000000000004</v>
      </c>
      <c r="E21" s="20"/>
      <c r="F21" s="36">
        <f t="shared" si="1"/>
        <v>-7.5623500815688658</v>
      </c>
      <c r="G21" s="37">
        <f t="shared" si="2"/>
        <v>-7.5623500815688658</v>
      </c>
      <c r="H21" s="35"/>
    </row>
    <row r="22" spans="1:9" ht="15">
      <c r="A22" s="35"/>
      <c r="B22" s="46"/>
      <c r="C22" s="47">
        <f t="shared" si="0"/>
        <v>3406.7796610169471</v>
      </c>
      <c r="D22" s="48">
        <v>4.0199999999999996</v>
      </c>
      <c r="E22" s="20"/>
      <c r="F22" s="36">
        <f t="shared" si="1"/>
        <v>-4.8284869762160838</v>
      </c>
      <c r="G22" s="37">
        <f t="shared" si="2"/>
        <v>-4.8284869762160838</v>
      </c>
      <c r="H22" s="35"/>
    </row>
    <row r="23" spans="1:9" ht="15">
      <c r="A23" s="35"/>
      <c r="B23" s="46"/>
      <c r="C23" s="47">
        <f t="shared" si="0"/>
        <v>2513.5135135135133</v>
      </c>
      <c r="D23" s="48">
        <v>3.72</v>
      </c>
      <c r="E23" s="20"/>
      <c r="F23" s="36">
        <f t="shared" si="1"/>
        <v>0.94708288256174455</v>
      </c>
      <c r="G23" s="37">
        <f t="shared" si="2"/>
        <v>0.94708288256174455</v>
      </c>
      <c r="H23" s="35"/>
    </row>
    <row r="24" spans="1:9" ht="15">
      <c r="A24" s="35"/>
      <c r="B24" s="46"/>
      <c r="C24" s="47">
        <f t="shared" si="0"/>
        <v>1905.0279329608938</v>
      </c>
      <c r="D24" s="48">
        <v>3.41</v>
      </c>
      <c r="E24" s="20"/>
      <c r="F24" s="36">
        <f t="shared" si="1"/>
        <v>6.4326674354848024</v>
      </c>
      <c r="G24" s="37">
        <f t="shared" si="2"/>
        <v>6.4326674354848024</v>
      </c>
      <c r="H24" s="35"/>
    </row>
    <row r="25" spans="1:9" ht="15">
      <c r="A25" s="35"/>
      <c r="B25" s="46"/>
      <c r="C25" s="47">
        <f t="shared" si="0"/>
        <v>1452.8301886792451</v>
      </c>
      <c r="D25" s="48">
        <v>3.08</v>
      </c>
      <c r="E25" s="20"/>
      <c r="F25" s="36">
        <f t="shared" si="1"/>
        <v>12.01200824066666</v>
      </c>
      <c r="G25" s="37">
        <f t="shared" si="2"/>
        <v>12.01200824066666</v>
      </c>
      <c r="H25" s="35"/>
    </row>
    <row r="26" spans="1:9" ht="15">
      <c r="A26" s="35"/>
      <c r="B26" s="46"/>
      <c r="C26" s="47">
        <f t="shared" si="0"/>
        <v>1131.1475409836064</v>
      </c>
      <c r="D26" s="48">
        <v>2.76</v>
      </c>
      <c r="E26" s="20"/>
      <c r="F26" s="36">
        <f t="shared" si="1"/>
        <v>17.366632385346463</v>
      </c>
      <c r="G26" s="37">
        <f t="shared" si="2"/>
        <v>17.366632385346463</v>
      </c>
      <c r="H26" s="35"/>
    </row>
    <row r="27" spans="1:9" ht="15">
      <c r="A27" s="35"/>
      <c r="B27" s="46"/>
      <c r="C27" s="47">
        <f t="shared" si="0"/>
        <v>870.50359712230204</v>
      </c>
      <c r="D27" s="48">
        <v>2.42</v>
      </c>
      <c r="E27" s="20"/>
      <c r="F27" s="36">
        <f t="shared" si="1"/>
        <v>23.18983341874457</v>
      </c>
      <c r="G27" s="37">
        <f t="shared" si="2"/>
        <v>23.18983341874457</v>
      </c>
      <c r="H27" s="35"/>
    </row>
    <row r="28" spans="1:9" ht="15">
      <c r="A28" s="35"/>
      <c r="B28" s="46"/>
      <c r="C28" s="47">
        <f t="shared" si="0"/>
        <v>672.02572347266869</v>
      </c>
      <c r="D28" s="48">
        <v>2.09</v>
      </c>
      <c r="E28" s="20"/>
      <c r="F28" s="36">
        <f t="shared" si="1"/>
        <v>29.17709949341463</v>
      </c>
      <c r="G28" s="37">
        <f t="shared" si="2"/>
        <v>29.17709949341463</v>
      </c>
      <c r="H28" s="35"/>
    </row>
    <row r="29" spans="1:9" ht="15">
      <c r="B29" s="46"/>
      <c r="C29" s="47">
        <f t="shared" si="0"/>
        <v>529.41176470588232</v>
      </c>
      <c r="D29" s="48">
        <v>1.8</v>
      </c>
      <c r="E29" s="20"/>
      <c r="F29" s="36">
        <f t="shared" si="1"/>
        <v>34.914304017075494</v>
      </c>
      <c r="G29" s="37">
        <f t="shared" si="2"/>
        <v>34.914304017075494</v>
      </c>
      <c r="H29" s="35"/>
    </row>
    <row r="30" spans="1:9" ht="15">
      <c r="B30" s="49"/>
      <c r="C30" s="47">
        <f t="shared" si="0"/>
        <v>428.57142857142856</v>
      </c>
      <c r="D30" s="50">
        <v>1.56</v>
      </c>
      <c r="E30" s="20"/>
      <c r="F30" s="36">
        <f t="shared" si="1"/>
        <v>40.181781500525119</v>
      </c>
      <c r="G30" s="37">
        <f t="shared" si="2"/>
        <v>40.181781500525119</v>
      </c>
      <c r="H30" s="35"/>
    </row>
    <row r="31" spans="1:9">
      <c r="C31" s="38"/>
      <c r="D31" s="35"/>
      <c r="E31" s="35"/>
      <c r="F31" s="35"/>
      <c r="G31" s="35"/>
      <c r="H31" s="35"/>
      <c r="I31" s="35"/>
    </row>
    <row r="33" spans="1:3" ht="15">
      <c r="A33" s="39" t="s">
        <v>16</v>
      </c>
      <c r="B33" s="40">
        <v>1000</v>
      </c>
      <c r="C33" s="24" t="s">
        <v>17</v>
      </c>
    </row>
    <row r="34" spans="1:3" ht="15">
      <c r="A34" s="41" t="s">
        <v>18</v>
      </c>
      <c r="B34" s="42">
        <v>5.2</v>
      </c>
      <c r="C34" s="24" t="s">
        <v>19</v>
      </c>
    </row>
  </sheetData>
  <mergeCells count="2">
    <mergeCell ref="B3:J3"/>
    <mergeCell ref="B8:J8"/>
  </mergeCells>
  <conditionalFormatting sqref="G10:G30">
    <cfRule type="cellIs" dxfId="2" priority="2" operator="between">
      <formula>-1</formula>
      <formula>1</formula>
    </cfRule>
    <cfRule type="cellIs" dxfId="1" priority="3" operator="between">
      <formula>-2</formula>
      <formula>2</formula>
    </cfRule>
    <cfRule type="cellIs" dxfId="0" priority="4" operator="between">
      <formula>-1000</formula>
      <formula>1000</formula>
    </cfRule>
  </conditionalFormatting>
  <pageMargins left="0.75" right="0.75" top="1" bottom="1" header="0.51180555555555496" footer="0.51180555555555496"/>
  <pageSetup paperSize="9" firstPageNumber="0" orientation="portrait" horizontalDpi="300" verticalDpi="30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5"/>
  <sheetViews>
    <sheetView zoomScaleNormal="100" zoomScalePageLayoutView="60" workbookViewId="0"/>
  </sheetViews>
  <sheetFormatPr defaultRowHeight="12.75"/>
  <cols>
    <col min="1" max="1" width="4.85546875" style="3" customWidth="1"/>
    <col min="2" max="4" width="9.140625" style="3" customWidth="1"/>
    <col min="5" max="5" width="3.28515625" style="3" customWidth="1"/>
    <col min="6" max="6" width="7" style="3" customWidth="1"/>
    <col min="7" max="7" width="4.140625" style="3" customWidth="1"/>
    <col min="8" max="1025" width="9.140625" style="3" customWidth="1"/>
  </cols>
  <sheetData>
    <row r="1" spans="1:8" ht="57.75" customHeight="1"/>
    <row r="3" spans="1:8">
      <c r="A3" s="51"/>
      <c r="B3" s="52" t="s">
        <v>20</v>
      </c>
      <c r="C3" s="52" t="s">
        <v>21</v>
      </c>
      <c r="E3" s="53" t="s">
        <v>22</v>
      </c>
      <c r="F3" s="54">
        <f>(C5-C4)/(B5-B4)</f>
        <v>2.585</v>
      </c>
      <c r="G3" s="53" t="s">
        <v>23</v>
      </c>
      <c r="H3" s="54">
        <f>C4-$F$3*B4</f>
        <v>-1.2925</v>
      </c>
    </row>
    <row r="4" spans="1:8">
      <c r="A4" s="55" t="s">
        <v>24</v>
      </c>
      <c r="B4" s="56">
        <v>0.5</v>
      </c>
      <c r="C4" s="56">
        <v>0</v>
      </c>
    </row>
    <row r="5" spans="1:8">
      <c r="A5" s="55" t="s">
        <v>25</v>
      </c>
      <c r="B5" s="56">
        <v>4.5</v>
      </c>
      <c r="C5" s="56">
        <v>10.34</v>
      </c>
    </row>
  </sheetData>
  <pageMargins left="0.7" right="0.7" top="0.75" bottom="0.75" header="0.51180555555555496" footer="0.51180555555555496"/>
  <pageSetup firstPageNumber="0" orientation="portrait" horizontalDpi="300" verticalDpi="30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MK11"/>
  <sheetViews>
    <sheetView zoomScaleNormal="100" zoomScalePageLayoutView="60" workbookViewId="0"/>
  </sheetViews>
  <sheetFormatPr defaultRowHeight="12.75"/>
  <cols>
    <col min="1" max="1" width="18.28515625" style="3" customWidth="1"/>
    <col min="2" max="3" width="9.140625" style="3" customWidth="1"/>
    <col min="4" max="4" width="10.42578125" style="3" customWidth="1"/>
    <col min="5" max="5" width="9.140625" style="3" customWidth="1"/>
    <col min="6" max="6" width="3.28515625" style="3" customWidth="1"/>
    <col min="7" max="7" width="7" style="3" customWidth="1"/>
    <col min="8" max="8" width="4.140625" style="3" customWidth="1"/>
    <col min="9" max="1025" width="9.140625" style="3" customWidth="1"/>
  </cols>
  <sheetData>
    <row r="3" spans="1:9" ht="15">
      <c r="A3" s="39" t="s">
        <v>16</v>
      </c>
      <c r="B3" s="40">
        <v>1000</v>
      </c>
      <c r="C3" s="24" t="s">
        <v>17</v>
      </c>
      <c r="D3" s="24"/>
    </row>
    <row r="4" spans="1:9" ht="15">
      <c r="A4" s="41" t="s">
        <v>18</v>
      </c>
      <c r="B4" s="42">
        <v>5.2</v>
      </c>
      <c r="C4" s="24" t="s">
        <v>19</v>
      </c>
      <c r="D4" s="24"/>
    </row>
    <row r="6" spans="1:9">
      <c r="A6" s="51"/>
      <c r="B6" s="52" t="s">
        <v>7</v>
      </c>
      <c r="C6" s="52" t="s">
        <v>21</v>
      </c>
      <c r="D6" s="57" t="s">
        <v>26</v>
      </c>
      <c r="F6" s="53" t="s">
        <v>22</v>
      </c>
      <c r="G6" s="54">
        <f>(C8-C7)/(D8-D7)</f>
        <v>-11.900037160906727</v>
      </c>
      <c r="H6" s="53" t="s">
        <v>23</v>
      </c>
      <c r="I6" s="54">
        <f>C7-$G$6*D7</f>
        <v>11.976811594202898</v>
      </c>
    </row>
    <row r="7" spans="1:9">
      <c r="A7" s="55" t="s">
        <v>24</v>
      </c>
      <c r="B7" s="56">
        <v>240</v>
      </c>
      <c r="C7" s="56">
        <v>0</v>
      </c>
      <c r="D7" s="58">
        <f>$B$4*B7/(B7+$B$3)</f>
        <v>1.0064516129032257</v>
      </c>
    </row>
    <row r="8" spans="1:9" ht="15">
      <c r="A8" s="55" t="s">
        <v>25</v>
      </c>
      <c r="B8" s="56">
        <v>33</v>
      </c>
      <c r="C8" s="56">
        <v>10</v>
      </c>
      <c r="D8" s="58">
        <f>$B$4*B8/(B8+$B$3)</f>
        <v>0.16611810261374638</v>
      </c>
      <c r="F8" s="59"/>
    </row>
    <row r="11" spans="1:9" ht="77.25" customHeight="1"/>
  </sheetData>
  <pageMargins left="0.7" right="0.7" top="0.75" bottom="0.75" header="0.51180555555555496" footer="0.51180555555555496"/>
  <pageSetup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5</vt:i4>
      </vt:variant>
    </vt:vector>
  </HeadingPairs>
  <TitlesOfParts>
    <vt:vector size="5" baseType="lpstr">
      <vt:lpstr>Info</vt:lpstr>
      <vt:lpstr>NTC (R)</vt:lpstr>
      <vt:lpstr>NTC (U)</vt:lpstr>
      <vt:lpstr>AdcX</vt:lpstr>
      <vt:lpstr>AdcVccX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RVL</cp:lastModifiedBy>
  <dcterms:modified xsi:type="dcterms:W3CDTF">2019-06-17T12:15:54Z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2019-06-13T22:11:55Z</dcterms:modified>
  <cp:revision>0</cp:revision>
  <dc:subject/>
  <dc:title/>
</cp:coreProperties>
</file>